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mc:AlternateContent xmlns:mc="http://schemas.openxmlformats.org/markup-compatibility/2006">
    <mc:Choice Requires="x15">
      <x15ac:absPath xmlns:x15ac="http://schemas.microsoft.com/office/spreadsheetml/2010/11/ac" url="S:\Katarina Zidarić\JAVNA NABAVA\JEDNOSTAVNA NABAVA\2026\5. IZGRADNJA SPOMEN PARKA BRANITELJIMA U UL. F. TUĐMANA\"/>
    </mc:Choice>
  </mc:AlternateContent>
  <xr:revisionPtr revIDLastSave="0" documentId="13_ncr:1_{6585A304-3041-473C-B1DB-95781095F76B}" xr6:coauthVersionLast="47" xr6:coauthVersionMax="47" xr10:uidLastSave="{00000000-0000-0000-0000-000000000000}"/>
  <bookViews>
    <workbookView xWindow="28680" yWindow="-120" windowWidth="29040" windowHeight="15720" activeTab="1" xr2:uid="{00000000-000D-0000-FFFF-FFFF00000000}"/>
  </bookViews>
  <sheets>
    <sheet name="NASLOVNA" sheetId="4" r:id="rId1"/>
    <sheet name="TROŠKOVNIK GRAĐ-OBRT. RADOVA" sheetId="1" r:id="rId2"/>
  </sheets>
  <externalReferences>
    <externalReference r:id="rId3"/>
  </externalReferences>
  <definedNames>
    <definedName name="_xlnm._FilterDatabase" localSheetId="1" hidden="1">'TROŠKOVNIK GRAĐ-OBRT. RADOVA'!$C$2:$C$205</definedName>
    <definedName name="_xlnm.Print_Area" localSheetId="0">NASLOVNA!$A$1:$I$47</definedName>
    <definedName name="_xlnm.Print_Area" localSheetId="1">'TROŠKOVNIK GRAĐ-OBRT. RADOVA'!$A$1:$F$208</definedName>
    <definedName name="VENTILI">[1]PODACI!$I$6:$J$22</definedName>
    <definedName name="VENTILI2">[1]PODACI!$K$6:$L$21</definedName>
    <definedName name="VENTILI3">[1]PODACI!$M$6:$N$21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0" i="1" l="1"/>
  <c r="F56" i="1" l="1"/>
  <c r="F125" i="1"/>
  <c r="F127" i="1" s="1"/>
  <c r="F110" i="1"/>
  <c r="F55" i="1"/>
  <c r="F109" i="1"/>
  <c r="F85" i="1"/>
  <c r="F84" i="1"/>
  <c r="F83" i="1" l="1"/>
  <c r="F111" i="1"/>
  <c r="F108" i="1"/>
  <c r="F107" i="1"/>
  <c r="F159" i="1"/>
  <c r="F106" i="1"/>
  <c r="F105" i="1"/>
  <c r="F104" i="1"/>
  <c r="F60" i="1"/>
  <c r="F63" i="1"/>
  <c r="F66" i="1"/>
  <c r="F61" i="1"/>
  <c r="F142" i="1"/>
  <c r="F102" i="1"/>
  <c r="F80" i="1"/>
  <c r="F77" i="1"/>
  <c r="F74" i="1"/>
  <c r="F73" i="1"/>
  <c r="F72" i="1"/>
  <c r="F71" i="1"/>
  <c r="F70" i="1"/>
  <c r="F69" i="1"/>
  <c r="F149" i="1" l="1"/>
  <c r="F148" i="1"/>
  <c r="F147" i="1"/>
  <c r="F146" i="1"/>
  <c r="F155" i="1" l="1"/>
  <c r="F173" i="1"/>
  <c r="F176" i="1"/>
  <c r="G28" i="1" l="1"/>
  <c r="F40" i="1"/>
  <c r="F42" i="1" s="1"/>
  <c r="A39" i="1" l="1"/>
  <c r="F152" i="1" l="1"/>
  <c r="F103" i="1" l="1"/>
  <c r="F112" i="1" s="1"/>
  <c r="F170" i="1" l="1"/>
  <c r="F178" i="1" s="1"/>
  <c r="C192" i="1" l="1"/>
  <c r="F59" i="1" l="1"/>
  <c r="A169" i="1" l="1"/>
  <c r="A172" i="1" l="1"/>
  <c r="F62" i="1"/>
  <c r="A175" i="1" l="1"/>
  <c r="F52" i="1"/>
  <c r="F87" i="1" s="1"/>
  <c r="A124" i="1" l="1"/>
  <c r="A138" i="1" l="1"/>
  <c r="A141" i="1" l="1"/>
  <c r="A144" i="1" s="1"/>
  <c r="A51" i="1"/>
  <c r="A151" i="1" l="1"/>
  <c r="A154" i="1" s="1"/>
  <c r="A158" i="1" l="1"/>
  <c r="A102" i="1"/>
  <c r="A104" i="1" s="1"/>
  <c r="A54" i="1"/>
  <c r="A106" i="1" l="1"/>
  <c r="A58" i="1"/>
  <c r="A65" i="1" s="1"/>
  <c r="A108" i="1" l="1"/>
  <c r="A68" i="1"/>
  <c r="F145" i="1"/>
  <c r="F139" i="1"/>
  <c r="F161" i="1" l="1"/>
  <c r="A76" i="1"/>
  <c r="A79" i="1" s="1"/>
  <c r="C182" i="1"/>
  <c r="A82" i="1" l="1"/>
  <c r="C188" i="1" l="1"/>
  <c r="C186" i="1"/>
  <c r="C184" i="1"/>
  <c r="C190" i="1"/>
  <c r="C195" i="1" l="1"/>
  <c r="C197" i="1" s="1"/>
  <c r="C199" i="1" s="1"/>
</calcChain>
</file>

<file path=xl/sharedStrings.xml><?xml version="1.0" encoding="utf-8"?>
<sst xmlns="http://schemas.openxmlformats.org/spreadsheetml/2006/main" count="189" uniqueCount="139">
  <si>
    <t>m3</t>
  </si>
  <si>
    <t>m2</t>
  </si>
  <si>
    <t>III.</t>
  </si>
  <si>
    <t>IV.</t>
  </si>
  <si>
    <t xml:space="preserve">  ARMIRAČKI RADOVI</t>
  </si>
  <si>
    <t>kg</t>
  </si>
  <si>
    <t>UKUPNO  IV. -   ARMIRAČKI RADOVI</t>
  </si>
  <si>
    <t>VI.</t>
  </si>
  <si>
    <t>II.</t>
  </si>
  <si>
    <t>I.</t>
  </si>
  <si>
    <t>m'</t>
  </si>
  <si>
    <t>- OPĆI UVJETI I NAPOMENE</t>
  </si>
  <si>
    <t>Količina:</t>
  </si>
  <si>
    <t>V.</t>
  </si>
  <si>
    <t>UKUPNO :</t>
  </si>
  <si>
    <t>+ 25%  PDV</t>
  </si>
  <si>
    <t>Jedinična cijena (EUR):</t>
  </si>
  <si>
    <t>IZNOS (EUR):</t>
  </si>
  <si>
    <t>REKAPITULACIJA  GRAĐEVINSKO-OBRTNIČKIH RADOVA :</t>
  </si>
  <si>
    <r>
      <t>Donje Križevčine 102, Križevci, OIB:</t>
    </r>
    <r>
      <rPr>
        <sz val="11"/>
        <rFont val="Arial"/>
        <family val="2"/>
        <charset val="238"/>
      </rPr>
      <t xml:space="preserve">66023947521    </t>
    </r>
  </si>
  <si>
    <t>hm-projekt@net.hr</t>
  </si>
  <si>
    <t>tel: 091 1711 110</t>
  </si>
  <si>
    <t>IBAN: HR2623400091110662468</t>
  </si>
  <si>
    <t>Jedinica mjere:</t>
  </si>
  <si>
    <t>Opis stavke:</t>
  </si>
  <si>
    <t>Broj stavke:</t>
  </si>
  <si>
    <t>TROŠKOVNIK GRAĐEVINSKO-OBRTNIČKIH RADOVA :</t>
  </si>
  <si>
    <t xml:space="preserve"> SVEUKUPNO - GRAĐEVINSKO-OBRTNIČKI RADOVI   :</t>
  </si>
  <si>
    <t>PRIPREMNI RADOVI</t>
  </si>
  <si>
    <t>UKUPNO  I. - PRIPREMNI RADOVI</t>
  </si>
  <si>
    <t>paušal</t>
  </si>
  <si>
    <t>ARMIRAČKI RADOVI</t>
  </si>
  <si>
    <t>BETONSKI RADOVI</t>
  </si>
  <si>
    <t xml:space="preserve">PRIPREMNI RADOVI </t>
  </si>
  <si>
    <t xml:space="preserve">  BETONSKI RADOVI </t>
  </si>
  <si>
    <t xml:space="preserve">UKUPNO  III. -   BETONSKI RADOVI </t>
  </si>
  <si>
    <t xml:space="preserve">Donje Križevčine 102, Križevci, OIB:66023947521    </t>
  </si>
  <si>
    <t>Investitor:</t>
  </si>
  <si>
    <t>Građevina:</t>
  </si>
  <si>
    <t>Lokacija:</t>
  </si>
  <si>
    <t xml:space="preserve">Ugrađivanje betona u posebnim uvjetima 
Ugrađivanje betona u kalupima ili u oplatu pri vanjskim temperaturama ispod +5 ili iznad +30 stupnjeva smatra se betoniranjem u posebnim uvjetima. Za betoniranje u posebnim uvjetima moraju se osigurati posebne mjere zaštite betona. Betonu treba dodati dodatke protiv smrzavanja betona. Prije prvog smrzavanja beton mora imati najmanje 50 % zahtijevane čvrstoće. Kad se u vrlo hladnim danima skida oplata, ne smije doći do naglog hlađenja betona te se vanjske površine betona moraju zaštititi. Pri betoniranju na visokim temperaturama početnu obradivost treba odrediti prema prethodno utvrđenom gubitku  i obradivosti prilikom transporta i ugradnje. U slučaju dužeg transporta ili spore ugradnje betona  treba rabiti dodatke - usporivače vezanja. Cement i sastav betona koji se ugrađuju u masivne elemente moraju biti takvi da ni u kom slučaju temperatura betona ugrađenog u  masu elemenata ne bude iznad 65 stupnjeva. </t>
  </si>
  <si>
    <t xml:space="preserve">- KRATKI OPIS I UVODNE NAPOMENE: </t>
  </si>
  <si>
    <t xml:space="preserve">Površinski iskop sloja  humusa i zemlje u sloju dubine do 30 cm. Strojni iskop 95 % , ručni iskop 5 %. U cijeni je utovar i odvoz iskopane zemlje na gradsku deponiju. Obračun po m3 iskopa u sraslom stanju. </t>
  </si>
  <si>
    <t>kom</t>
  </si>
  <si>
    <t>Pri svakom radu i pristupu radu potrebno je osigurati gradilište u svim elementima i fazama, primjenjujući sve potrebne odobrene mjere, prema svim važećim propisima Zaštite na radu.</t>
  </si>
  <si>
    <t xml:space="preserve">Izvoditelj treba izvesti radove u skladu sa opisima iz troškovnika, a obračunati u skladu sa važećim građevinskim normama kao i s ostalom tehničkom dokumentacijom, kako bi se ugovoreni radovi ažurno izvodili, a kvalitetno te u ugovorenom roku izveli. 
Izvoditelju moraju biti poznate sve okolnosti izvođenja radova, uz obavezan pregled lokacije i gradilišta prije pristupa radovima.
</t>
  </si>
  <si>
    <t xml:space="preserve">                                                                                                                                                                   </t>
  </si>
  <si>
    <t>Izvođenjem troškovničkih radova se mora primjenjivati i pridržavati navedenih ISO standardima upravljanja – norme (ili jednakovrijedno), koje se isključivo adekvatno primjenjuju i na ovaj Projekt:
1) ISO 9001:2015 – Sustav upravljanja kvalitetom,
2) ISO 14001:2015 – Sustav upravljanja zaštitom okoliša,
3) ISO 45001:2018 – Sustav upravljanja zdravljem i sigurnošću na radu.</t>
  </si>
  <si>
    <t>RADOVI DOBAVE I UGRADNJE</t>
  </si>
  <si>
    <t>UKUPNO  V. - RADOVI DOBAVE I UGRADNJE</t>
  </si>
  <si>
    <t>Organizacija gradilišta -  Dobava i montaža ograde, gradilišne table, table obavijesti i upozorenja, kemijskih WC-a, sva skladištenja - organizacija parcele prema Planu organizacije gradilišta. U stavku uključen i naknadni odvoz istih. Obračun po paušalu do primopredaje svih radova.</t>
  </si>
  <si>
    <t>Dobava i postavljanje parkovne klupe za sjedenje dim. 200/45cm izrađena od alu plastificiranih profila i impregniranog ariša. Spoj vijčanog veza za postojeći beton/asfalt uključeno u cijenu. Obračun po komadu.</t>
  </si>
  <si>
    <t xml:space="preserve">I. Z. DIJANKOVEČKOGA 12, 48260 KRIŽEVCI
</t>
  </si>
  <si>
    <t>OIB: 35435239132</t>
  </si>
  <si>
    <t xml:space="preserve">POSTAV NA SPOMEN PODRUČJU DOMOVINSKOG RATA - Eksponati vojne mehanizacije i naoružanja </t>
  </si>
  <si>
    <t>Ul. Franje Tuđmana, k.č.br. 1554/11, 1554/12, 1554/17, 14708</t>
  </si>
  <si>
    <t>k.o. Križevci</t>
  </si>
  <si>
    <t>Radovi se izvode sukladno Zakonu o gradnji (NN 153/13, 20/17, 39/19, 125/19) na snazi od 01.01.2026.</t>
  </si>
  <si>
    <t>Tijekom izvedbe radova neophodno je izvršiti sva kontrolna i završna mjerenja i ispitivanja, te kompilirati završna atestiranja.</t>
  </si>
  <si>
    <t xml:space="preserve">Ovlašteni predstavnik Izvoditelja svojim potpisom na specifikaciji robe, te samom pristupu ugradnji, izjavljuje i garantira da je roba koja se naručuje namijenjena za ovaj zahvat, a po količini i kvaliteti sukladna je troškovniku i projektnoj dokumentaciji, te kao stručna osoba snosi odgovornost za svu prouzročenu štetu i trošak, uz odgovornost na istinitost podataka iz specifikacije svih ugradbenih materijala i elemenata.
Dužnost Izvoditelja je pravilno skladištenje i čuvanje svog materijala i inventara, ne smije ju oštećivati niti otuđivati, te je odgovaran, sve do primopredaje gradilišta, za ugradnju robe prema tehničkim normativima i propisanoj kvaliteti do potpune funkcionalnosti. 
</t>
  </si>
  <si>
    <t>Primopredajom radova utvrđuje se stanje izvedenih radova, kvaliteta, funkcionalnost s eventualnim uputama o korištenju i održavanju, nedostaci, rokovi za otklanjanje i dr., kroz poseban zapisnik po ovlaštenim predstavnicima ugovornih strana ili se obveze Izvoditelja prihvaćaju i utvrđuju kroz zapisnik o primopredaji između Investitora i Naručitelja.</t>
  </si>
  <si>
    <t>GRAD KRIŽEVCI</t>
  </si>
  <si>
    <t xml:space="preserve"> </t>
  </si>
  <si>
    <t>e) most (četiri stupa, tri panela)</t>
  </si>
  <si>
    <t>d) niska prepona  (dva stupa, jedan panel)</t>
  </si>
  <si>
    <t>c) visoka prepona  (dva stupa, jedan panel)</t>
  </si>
  <si>
    <t>b) skakački prsten (dva stupa, jedan panel)</t>
  </si>
  <si>
    <t>f) slalom štap (stup)</t>
  </si>
  <si>
    <t>a) slalom okviri (deset okvira povezanih s dvije podnožne cijevi "zmija oblika" )</t>
  </si>
  <si>
    <t>RADOVI U OKOLIŠU</t>
  </si>
  <si>
    <t>UKUPNO  VI. - RADOVI U OKOLIŠU</t>
  </si>
  <si>
    <t>UKUPNO  II. -  ZEMLJANI RADOVI, RADOVI RUŠENJA I DEMONTAŽE</t>
  </si>
  <si>
    <t xml:space="preserve"> ZEMLJANI RADOVI, RADOVI RUŠENJA I DEMONTAŽE</t>
  </si>
  <si>
    <t>ZEMLJANI RADOVI, RADOVI RUŠENJA I DEMONTAŽE</t>
  </si>
  <si>
    <t>a. Gusjeničar SNAR-10 (NATO naziv: „Big Fred“)</t>
  </si>
  <si>
    <t>d. Protuzračni trocijevni top PZO TOP 20-3mm (poznatiji kao M55 ili „Trocijevac“)</t>
  </si>
  <si>
    <t>e. Protuoklopni top PO TOP 76mm B1 ZIS-3.</t>
  </si>
  <si>
    <t>b. Gusjeničar BVP M-80 A</t>
  </si>
  <si>
    <t>c. Izvidničko vozilo na kotačima BRFM-2</t>
  </si>
  <si>
    <t>Dobava I dostava zastave Republike Hrvatske [(službeno definirana prema Zakonom o grbu, zastavi i himni Republike Hrvatske te zastavi i lenti predsjednika Republike Hrvatske (NN 55/90, 26/93 i 29/94.)], dim. 200 x 100 cm (vertikalna orijentacija ugradnje na jarbolu). Materijal: poliester. Uključen aluminijski "rotirajući krak" za zastavu (eng. - windtracker) sa gornjim i donjim kompatibilnim vezicama za ugradnju zastava prije primopredaje radova. Obračun po komadu za komplet radova ugradnje po jarbolu (zastava i aluminijski rot. krak).</t>
  </si>
  <si>
    <t>Dovoz, nasipavanje, razastiranje  i nabijanje kvalitetnog bijelog tucanika 32-64mm, bez sitnih čestica. Izrada nasipa drenažne funkcije kao završni tamponski sloj pozicije ugradnje eksponata, točnije njegovog oslonca. Debljina sloja d=15 cm u zbijenom stanju, do gotove kote tamponskog sloja. Izvršiti ispitivanje zbijenosti što je u cijeni.  Postići zbijenost Ms min 30 N/cm2. Kamen mora biti čist, bez zemlje i sitnih čestica, te materijala organskog porijekla. 
Obračun po m3 materijala u zbijenom stanju.</t>
  </si>
  <si>
    <t>a) nova galanterija - zbijenost Ms min 40 N/cm2, gornji nosivi sloj d=10cm, veličine zrna 0-31,5mm</t>
  </si>
  <si>
    <t>b) nova galanterija - zbijenost Ms min 40 N/cm2, donji nosivi sloj d=20cm, veličine zrna 31,5-60,0mm</t>
  </si>
  <si>
    <t>c) temelje stope nove parkovne opreme i jarbola - zbijenost Ms min 40 N/cm2, veličine zrna 0-60mm</t>
  </si>
  <si>
    <t>d) pozicija ugradnje eksponata - zbijenost Ms min 80 N/cm2, gornji nosivi sloj d=10cm, veličine zrna 0-31,5mm</t>
  </si>
  <si>
    <t>e) pozicija ugradnje eksponata - zbijenost Ms min 80 N/cm2, donji nosivi sloj d=20cm, veličine zrna 31,5-60,0mm</t>
  </si>
  <si>
    <t>Dovoz, nasipavanje, razastiranje  i nabijanje kvalitetnog drobljenog kamena agregata. Tamponski sloj u zbijenom stanju završno izvesti do gotove kote tamponskog sloja za pripremu daljnjih radova. Izvršiti ispitivanje zbijenosti što je u cijeni. Šljunak  mora biti čist, bez zemlje i materijala organskog porijekla. 
Obračun po m3 materijala u zbijenom stanju.</t>
  </si>
  <si>
    <t>Kombinirani strojni (95%) i ručni (5%) iskop zemlje III kategorije pripreme za ugradnju posteljice. Nakon strojnog iskopa izvršiti ručno odsijecanje pravilnih stranica i planiranje dna rova.  U cijeni je utovar i odvoz iskopane zemlje na gradsku deponiju. Obračun se vrši po m3 iskopanog materijala u zbijenom stanju. Dubina od 10-20cm za tampon nogostupa, uz sve potrebne iskope temelja za parkovnu opremu, temelja jarbola i sl.</t>
  </si>
  <si>
    <t>-  RA  B500B</t>
  </si>
  <si>
    <t xml:space="preserve"> - čišćenje armature od hrđe, masnoća i ostalih nečistoća;
- obračun armature prema stvarno ugrađenim količinama;
- primjena mjera zaštite na radu i drugih važećih propisa.
</t>
  </si>
  <si>
    <t xml:space="preserve">Dobava materijala i izvedba temeljnog uzemljivača u betonsku podlogu i temelje trakom Fe/Zn 30 x 4 mm. Nastavna izvedba izvoda iz uzemljivača za spoj na eksponate, obloge vertikalnih informativnih ploča, te jarbola sukladno normi EN 62561-2. Ugradnja u tlo ispod novog tamponskog sloja (koji je predmet zasebne stavke). Obračun po m' ugrađene trake.
</t>
  </si>
  <si>
    <t>Nabava, dobava i polaganje geotekstila na ugrađeni drenažni sloj. Jedinična cijena obuhvaća sav rad, opremu i materijal potreban za potpuno dovršenje stavke. Obračun po m2.</t>
  </si>
  <si>
    <t>a) ispod tampona šetnice/nogostupa, tip 150-200 g/m2</t>
  </si>
  <si>
    <t>b) ispod nosivog tampona eksponata, tip 300 g/m2</t>
  </si>
  <si>
    <t>c) ispod dekorativnog drenažnog sloja, na tampon eksponata, tip 150-200 g/m2</t>
  </si>
  <si>
    <t>b) vezna AB greda između stopa predmetne stavke</t>
  </si>
  <si>
    <t>a) temeljna AB stopa za nosivu ukrutu</t>
  </si>
  <si>
    <t>a) nogostup/šetnica i AB ploča za sjedeće klupe</t>
  </si>
  <si>
    <t xml:space="preserve">Jedinična cijena betonskih i AB radova uključuje sljedeće:
- dobavna cijena gotovog betona uključujući sve transporte i manipulacije;
- sav potreban rad na ugradnji betona;
- sve unutarnje pretovare, transporte i manipulacije;
- poduzimanje mjera zaštite na radu i drugih mjera;
- zaštita betonskih i ab konstrukcija od djelovanja atmosferilija i temperaturnih utjecaja;
- ugradba svih potrebnih posebno nespecificiranih elemenata (sidra, ankeri i sl.);
- svi elementi za izvedbu prekida betoniranja kao i brtvljenja na spoju.
</t>
  </si>
  <si>
    <t xml:space="preserve">Pri izvođenju radova izvođač je dužan pridržavati se projekta, tehničkih uputa za ugradnju građevnih proizvoda i odredaba Tehničkog propisa za betonske konstrukcije. Izvođenje radova provodi se prema normama. 
Tijekom izvođenja radova potrebno je za svaku fazu radova izvršiti ove radnje: 
1. Nakon svake postave oplate određenog elementa i ugradbe čelika za armiranje obvezno izvršiti pregled od strane ovlaštenog konstruktera. 
</t>
  </si>
  <si>
    <r>
      <rPr>
        <sz val="11"/>
        <rFont val="Arial"/>
        <family val="2"/>
      </rPr>
      <t xml:space="preserve">Savijeni rebrasti čelik (RA) B500B mora biti označen prema armaturnim nacrtima i u svemu zadovoljiti propis navedene u HRN EN 10080 ili jednakovrijedno, odnosno HRN EN:10138 ili jednakovrijedno.
Mrežasta armatura (MA) B500B mora biti označena prema armaturnim nacrtima, a u svemu mora zadovoljavati propise navedene u HRN EN 10080 odnosno HRN EN:10138  (ili jednakovrijedno) kao i ostalim prilozima koji na to upućuju.
</t>
    </r>
    <r>
      <rPr>
        <sz val="11"/>
        <color rgb="FFFF0000"/>
        <rFont val="Arial"/>
        <family val="2"/>
        <charset val="238"/>
      </rPr>
      <t xml:space="preserve">
</t>
    </r>
  </si>
  <si>
    <t>Tehnički propisi i norme:  
- Zakon o gradnji NN RH br. 153/13 - Zakon o prostornom uređenju i gradnji  (N.N. 76/07 i 38/09, 55/11 i 90/11,    50/12)  - Zakon o zaštiti na radu RH (NN RH br. 59/96, 94/96, 114/03, 100/04, 86/08,    116/08, 75/09) - Zakon o zaštiti od požara (NN RH br. 92/10)
- Zakon o normizaciji (NN RH br. 80/13) - Tehnički propis za betonske konstrukcije (NN RH br. 139/09, 14/10,125/10, 125/10 i 136/12); - Tehnički propis o izmjenama i dopunama Tehničkog propisa za betonske konstrukcije (NN RH br. 85/06) - Tehnički propis o izmjenama i dopunama Tehničkog propisa za betonske konstrukcije (NN RH br. 64/07)  (ili jednakovrijedno).
U jedinične cijene nije računat otpad, već je predmet uklanjanja Naručitelja prema ovom troškovniku radova.</t>
  </si>
  <si>
    <t xml:space="preserve"> - sve troškove ispitivanja do dobivanja certifikata, uključivo sve potrebne materijale, uzorke i radnje vezane uz isto.
Izvoditelj treba kvalitetu ugrađenih materijala i stručnost radnika dokazati odgovarajućim certifikatima izdanim od strane za to ovlaštene institucije. Za materijale za koje izvoditelj nema certifikat a isti se traži treba izvoditelj osigurati uzorke i dati ih na ispitivanje. Pribavljanje certifikata predstavlja obvezu i trošak izvoditelja.
- sav spojno-montažni pribor (skriveni vijci, sidra) mora biti antikorozivno zaštićen cinčanjem;
Sljedeći su zahtjevi za varenje (usvaja se i jednakovrijedno):
</t>
  </si>
  <si>
    <t xml:space="preserve">- Opis - Uređenje okoliša spomen područja Domovinskog rata, tj. javnih pješačkih površina predmetnih kat. češtica. Spomen područje uključuje eksponate vojne mehanizacije i naoružanja, jarbole, sjedeće klupe, informativne table i ostalu parkovnu opremu za koje je potrebno izvesti armirano-betonski (AB) temelj i/ili prateću tamponsku površinu. Priprema terena i ugradnja betonske galanterije istovrsne postojećim šetnica/nogostupa s kojom/kojim će se povezati. Izvodi se nova galanterija u svojstvu poveznice s postojećim spomen-obilježjem, ''Ponos branitelja – u znaku križa", na sjeveru k.č.br. 1554/11., cca 61-61,5m' i 1,60m širine, sa sjeveroistočnim pristupom novom spomen području na jugu. Po novom spomen području se proteže šetnica širine 2,5m, sve do sjeverozapadnog ulaza, s proširenjem na sjeveroistočnom (glavnom) pristupu. Uključena pažljiva demontaža za svu postojeću opremu "poligona za pse", s odvozom na mjesto koje odredi Naručitelj. "Oprema" koju čini panel ograda, ulazna vrata, stupovi panel ograde, poligoni i sl. (izuzev postojećeg koša za smeće i sjedećih klupa). Pristup radovima vršiti na način da se ne ugrožava postojeća vegetacija - drveće bora i kestena u blizini predmetnih zahvata.   
</t>
  </si>
  <si>
    <t xml:space="preserve">Sav ugrađeni materijal mora odgovarati Hrvatskim standardima i propisanoj kvaliteti (ili jednakovrijednima), a  isto se odnosi na sve stavke i podstavke ovog troškovnika. Ako materijal u pojedinim stavkama nije naznačen ili nije dovoljno jasno preciziran u pogledu kvalitete, izvođač je dužan upotrijebiti standardni materijal tržištu poznat i struci prihvatljiv.
Izmjene materijala ili načina izvođenja tijekom gradnje moraju se uputiti na odobrenje. </t>
  </si>
  <si>
    <t xml:space="preserve">Pri izvedbi radova rušenja i demontaže moraju se u potpunosti primjenjivati postojeći propisi:
 - Pravilnik o zaštiti na radu u građevinarstvu, Građevinske norme i HTZ propisi (ili jednakovrijedno). 
Jediničnom cijenom obuhvaćeno je:
 - sav rad i materijal;
 - svi prijenosi, utovari i prijevozi;
 - sva potrebna priručna sredstva za izvođenje radova;
 - sva podupiranja i razupiranja ako su potrebna;
 - zaštitne mjere kod eventualne pojave vode;
 - održavanje čistoće na vanjskim putevima kroz koje prolazi transport otpadnog materijala sa gradilišta.
Sve stavke rušenja, razgradnji i demontaža uključuju sortiranje, utovar i odvoz otpada na gradski deponij, planirku ili reciklažno dvorište, uključivo i plaćanje svih potrebnih taksi za deponiranje. 
Obračun srušenog i demontiranog materijala vrši se prema sraslom / ugrađenom, a ne rastresitom / demontiranom volumenu.
Ako se ustanovi da na gradilištu postoje materijali čijom manipulacijom može doći do opasnosti za ljude i okoliš, njima se mora postupiti sukladno važećim procedurama za neškodljivo uklanjanje i zbrinjavanje istih. Navedene radnje uključiti u obzir pri formiranju cijene dolje iskazanih stavki troškovnika.
</t>
  </si>
  <si>
    <t>Cijena svake stavke uključuje sav rad, kako glavni tako i pomoćni, te sav transport. U cijeni svake stavke uključeno je čišćenje i zbrinjavanje otpada/ambalaže koju ta grupa radova proizvede, uključen utovar i odvoz, te plaćanje taksi za zbrinjavanje istog na najbližem lokalnom odlagalištu, deponiji ili reciklažnom dvorištu.
Betonske i armirano-betonske radove izvesti prema opisu u troškovniku te u skladu s Tehničkim propisom za betonske konstrukcije, (NN 139/09, 14/10 ,125/10 i 136/12).  
Betonske i armirano betonske konstrukcije obuhvaćene ovim troškovnikom moraju zadovoljiti odredbe propisa, u smislu ispunjenja bitnih zahtjeva za građevinu, što uključuje projektiranje, izvođenje radova, uporabljivost, održavanje i druge zahtjeve za betonske konstrukcije, te tehnička svojstva i druge zahtjeve za građevne proizvode namijenjene ugradnji u betonsku konstrukciju.
Elementi betonskih konstrukcija uključeni ovim troškovnikom su: cement, agregat, dodaci betonu, voda, beton, čelik za armiranje, armatura, proizvodi za zaštitu i popravak betonskih konstrukcija, kao i drugi građevni proizvodi koji se ugrađuju u sklopu betonskih konstrukcija.
Prilikom izvođenja betonske konstrukcije izvođač je dužan pridržavati se tehničkih uputa za ugradnju i uporabu građevinskih proizvoda, te opisa iz ovog troškovnika.</t>
  </si>
  <si>
    <t>U protivnom se poduzimaju mjere za hlađenje komponenata betona ili hlađenje betona u samom elementu. Ako se betonira u posebnim uvjetima mjere zaštite moraju biti ukalkulirane u jediničnu cijenu.
 Njegovanje ugrađenog betona:
 Neposredno nakon betoniranja beton će se zaštićivati od: - oborina i tekuće vode - prekrivanjem najlonima i ceradama - vibracija koje mogu utjecati na promjenu unutrašnje strukture i prionljivosti betona i armature, kao i drugih mehaničkih oštećenja u vrijeme vezivanja i početnog očvršćivanja.</t>
  </si>
  <si>
    <t xml:space="preserve">Zaštitu od prebrzog isušivanja treba provoditi mokrim postupkom (polijevanjem, prekrivanjem filcom ili jutom) a u trajanju od najmanje 7 dana ili postizanje 70 % tražene čvrstoće. Zaštita betona mora biti ukalkulirana u jedinične cijene. 
Oplata
Oplate izvesti prema opisu u troškovniku te u skladu s važećim standardima za izvedbu i materijale.
Oplatu treba postaviti tako da se nakon betoniranja ne pojavi ni najmanja deformacija konstrukcije. Skidanje oplate izvesti pažljivo da ne dođe do oštećenja konstrukcije, naročito rubova, zubaca ili utora. 
</t>
  </si>
  <si>
    <t xml:space="preserve"> Armatura
Za čelik za armiranje primjenjuju se norme HRN EN 10080-1 do 6 (ili jednakovrijedno).
Za čelik za prednapinjanje primjenjuju se norme HRN EN 10138-1 do 4 (ili jednakovrijedno).
Tehnička svojstva armature moraju ispunjavati opće i posebne zahtjeve bitne za krajnju namjenu i ovisno o vrsti čelika moraju biti specificirane prema normama nizova 
Jedinična cijena armiračkih radova uključuje sljedeće:
- dobavna cijena gotove armature uključujući sve transporte i manipulacije;
- sav potreban rad i alat na dobavi, izradi, ugradbi armature;
- postavljanje armature i vezanje, s podmetačima (plastičnim ili betonskim, cca 4 kom/m2 oplate) i privremenim učvršćivanjem za oplatu;
- sve unutarnje pretovare, transporte i manipulacije;</t>
  </si>
  <si>
    <t xml:space="preserve">Armatura
Za čelik za armiranje primjenjuju se norme HRN EN 10080-1 do 6. (ili jednakovrijedno).
Za čelik za prednapinjanje primjenjuju se norme HRN EN 10138-1 do 4. (ili jednakovrijedno). 
Tehnička svojstva armature moraju ispunjavati opće i posebne zahtjeve bitne za krajnju namjenu i ovisno o vrsti čelika moraju biti specificirane prema normama nizova 
Jedinična cijena armiračkih radova uključuje sljedeće:
- dobavna cijena gotove armature uključujući sve transporte i manipulacije;
- sav potreban rad i alat na dobavi, krojenju, savijanju i ugradbi armature;
- postavljanje armature i vezanje, s podmetačima (plastičnim ili betonskim, cca 4 kom/m2 oplate) i privremenim učvršćivanjem za oplatu;
- sve unutarnje pretovare, transporte i manipulacije;
- čišćenje armature od hrđe, masnoća i ostalih nečistoća;
- uklanjanje, odvoz i zbrinjavanje vlastitog otpada, uključeno plaćanje taksi za njegovu deponiju;
- primjena mjera zaštite na radu i drugih važećih propisa.
</t>
  </si>
  <si>
    <t>Dobava, ravnanje , rezanje, savijanje, dostava, prijenos, postavljanje i vezivanje betonskog čelika u armirano betonskoj konstrukciji.  Za čelik za armiranje primjenjuju se norme HRN EN 10080-1 do 6 te HRN EN 10138-1 do 4 ili jednakovrijedno.  Prije početka izrade- savijanje armature , provjeriti dimenzije konstrukcije, jesu li usuglašene s planovima oplate. Ispod armature ugraditi plastične podmetače ,da se željezo odvoji od oplate, te tako osigura propisna debljina zaštitnog sloja betona. Armatura mora biti uredno složena i dobro povezana , da se osigura položaj željeza i nakon betoniranja. Željezo ne smije biti hrđavo. Vilice  moraju imati projektirane dimenzije i pravilan razmak.
Tehnička svojstva armature moraju ispunjavati opće i posebne zahtjeve bitne za krajnju namjenu i ovisno o vrsti čelika moraju biti specificirane prema normama nizova. Obračun po kg ugrađene armature.</t>
  </si>
  <si>
    <t>Ako se ugrade materijali koje projektant nije odobrio ili u neodgovarajućoj kvaliteti, radovi će se morati ponoviti u traženoj kvaliteti i izboru uz prethodno uklanjanje neispravnih radova. Izrada detalja neće se posebno platiti već predstavlja trošak i obvezu izvoditelja.
Cijenom izvedbe radova treba obvezno uključiti sve materijale koji se ugrađuju i koriste (osnovne i pomoćne materijale); sav potreban rad (osnovni i pomoćni) na izvedbi radova do potpune gotovosti i funkcionalnosti istih; sve transporte i prijenose do i na gradilištu sve do mjesta ugradbe; sva potrebna uskladištenja i zaštite; sva osiguranja radova i materijala; sva eventualna otežanja rada, kao i sve ostalo posebno specificirano u opisu stavke troškovnika; sve potrebne zaštitne konstrukcije, kao i sve drugo predviđeno mjerama zaštite na radu i pravilima struke.</t>
  </si>
  <si>
    <t xml:space="preserve">Za svu bravariju vrijedi da u jediničnoj cijeni treba obuhvatiti:
- ugradbu bravarije;
- sva brtvljenje i kitanje reški i dilatacija između pojedinih elemenata same stavke i između stavke i susjednih ploha;
- sva sidra i sidrene detalje i profile, za sidrenje u ab konstrukciju;
- bušenje rupa u zidovima od opeke ili betona, dobavu i ugradbu pl. tipla za sidrene vijke kao i ugradbu vijaka, po potrebi zapunjavanje rupa za sidra ili oštećenja od ugradbe cemn. mortom 1:1;
- završnu obradu vidljivih ploha po opisu iz troškovnika;
</t>
  </si>
  <si>
    <t>Izrada, dobava i montaža jarbola za zastave, cijev promjera 90mm, visina jarbola 6 m. Cijena uključuje i inox sajlu s inox mehanizmom koloturnik. Jarboli su zaokretni niz vjetar, s prečkom. Materijal: inox. Uključena sva potrebna ankeriranja za AB temelj (AB temelj je zasebna stavka). Obračun po komadu.</t>
  </si>
  <si>
    <t xml:space="preserve">Pripomoć pri istovaru i montaži eksponata na licu mjesta, nakon dopreme na gradilište putem kamiona/labudica, za planiranu ugradnju na mjestima sukladno projektu i odobrenju Projektanta. Izvođač je dužan za pozicioniranje eksponata na čestici, te njihovo centriranje pri montaži. Ugradnja eksponata na pripremljenu nosivu tamponsku površinu, sa završnim drenažnim tamponskim slojem. Tamponski slojevi su predmet zasebne stavke. Obračun po komadu za ugrađeni eksponat. 
Doprema eksponata na gradilište nije predmet stavke - obavezno usklađenje s Naručiteljem unutar usvojenog terminskog plana. </t>
  </si>
  <si>
    <t>Dobava i ugradnja pocinčanog čeličnog stupa - ukrute od čelične cijevi DN 125 sa debljinom stijenke d=12,5mm (39,22 kg/m'), visine od 30 do 50 cm. Uključeno ankerirane za temeljnu stopu. Nosivi stup je u svojstvu laganog podizanja eksponata izvidničkog vozila BRFM-2, kako bi se spriječio nastanak taloga i neuglednih tragova korozije. Temeljna AB konstrukcija je zasebna stavka. Uključena završna prihvatna čelična pločevina d=20mm, i sav vezni pribor, pločevina u nagibu za ravnomjeran raspored tereta eksponata, kao i istovrsna podložna pločevina za ankeriranje. Obračun po kg čelika za ugrađeni nosivi stup (ukupno 4 kom sa veznim priborom).</t>
  </si>
  <si>
    <r>
      <rPr>
        <sz val="11"/>
        <rFont val="Arial"/>
        <family val="2"/>
      </rPr>
      <t xml:space="preserve">Prije početka izvedbe izvoditelj je dužan dostaviti Naručitelju i Projektantu na pregled i izbor uzorke materijala, i tek po izboru i odobrenju Projektanta može otpočeti s radovima. Ako se ugrade materijali koje projektant nije odobrio ili u neodgovarajućoj kvaliteti radovi će se morati ponoviti u traženoj kvaliteti i izboru uz prethodno uklanjanje neispravnih radova. 
Cijenom izvedbe radova treba obvezno uključiti sve materijale koji se ugrađuju i koriste (osnovne i pomoćne materijale); sav potreban rad (osnovni i pomoćni) na izvedbi radova do potpune gotovosti i funkcionalnosti istih; sve transporte i prijenose do i na gradilištu sve do mjesta ugradbe; sva potrebna uskladištenja i zaštite; sva osiguranja radova i materijala; sva eventualna otežanja rada, kao i sve ostalo posebno specificirano u opisu stavke troškovnika; sve potrebne zaštitne konstrukcije, kao i sve drugo predviđeno mjerama zaštite na radu i pravilima struke.
Svi radovi i materijali moraju biti ponuđeni i izvedeni prema opisu gradnje, popisu materijala, pravilima struke i ostalih dijelova tender dokumentacije te ponuđeni i izvedeni do potpune gotovosti sa svim elementima ako i nisu navedeni u troškovničkoj stavci.
</t>
    </r>
    <r>
      <rPr>
        <sz val="11"/>
        <color rgb="FFFF0000"/>
        <rFont val="Arial"/>
        <family val="2"/>
      </rPr>
      <t xml:space="preserve">
</t>
    </r>
  </si>
  <si>
    <t xml:space="preserve">Dobava i ugradnja granitnih podnih informativnih ploča 50x40 cm, d= 3cm, ravnog ruba ploče, na mjestu ispred odgovarajućeg eksponata. Ugradnja na polusuhi ("zemljovlažni") beton C 12/15, debljine 10cm-12cm (uključen u cijenu), završne površinske obrade kao "utapanje u okoliš"/vegetaciju (skošeni rub uz granitnu ploču) . S premazom od fleksibilnog ljepila za kamen klase C2TE S1 prema HRN EN 12004-1:2017 - norma za ljepila za ker. pločice [poboljšano cementno ljepilo (C2) s deformabilnošću (S1) koje podnosi skupljanje i širenje podloge uslijed temperaturnih promjena], prije ugradnje granitne ploče na svježu podlogu betona, s uključenim premazom na stražnjoj strani gran. ploče, i njenog završnog niveliranja gumenim čekićem (sve sukladno pravilo struke). Završna ugradnja i odobreni uzorak usuglašen s Projektantom. Zaštita granitne ploče putem šireg iskopa i dobetoniranog okvira jače cemente smjese, okvira oko granitne ploče, ili putem čeličnih tipli (udarni ankeri) epoksidnim ljepilom obrađenog spoja ankera s ubušenom rupom u stražnjoj strani granitne ploče (do max. 2/3 debljine ploče). Svaka ploča je maslinasto-zelena s graviranim nazivom, specifikacijama, opisom i sl. Svaka ima zaseban tekst povezan s eksponatom [graviranje odrađeno kao s strojnim pjeskarenjem preko računalno rezane folije s bojanjem slova (425 znakova po ploči)]. Uključeno završno fugiranje cementnom masom klase CG2 WA prema HRN EN 13888-1:2022 [masa za fugiranje - visoko otporna na habanje (A) i s minimalnim upijanjem vode (W)]. Obračun po komadu ugrađene informativne ploče, do potpunog kompletiranja radova po poziciji eksponata. </t>
  </si>
  <si>
    <t>Dobava i postava betonskog opločnika istovrsnih postojeće šetnice, dim. 20x10 cm, na šetnici uz eksponate i nogostupu do spomen-obilježja "Ponos branitelja – u znaku križa",  uzorka i rastera odobrenih od strane Projektanta (sukladno postojećim). Opločnik izvesti u betonskoj galanteriji d=8 cm. Postava na stabiliziranu podlogu na podložni sloj pijeska debljine 3-5 cm ( ili tzv. "riža" , agregat 4-8 mm). Širina reške 3-5 mm koje se zatvaraju suhim kvarcnim pijeskom. Nakon zatvaranja reški opločnik obraditi vibro-pločom (žabom) s gumenom pločom, dopuniti reške i očistiti višak materijala. Obračun po m2 kompletno sa svim radovima, pripremom podloge, materijalom podloge i drugim pomoćnim materijalom. U cijeni su sva potrebna krojenja galanterije u svojstvu utapanja tlocrtne površine ostalih vidljivih segmenata, sukladno traženju projektanta. Izvođenje padova prema zelenim površinama je uključeno u cijenu.</t>
  </si>
  <si>
    <t>Dobava i ugradnja suhog betona C16/20 u svojstvu betonske pasice, tj. "izlijevani klin (kajla)" nogostupa/šetnica, zbog postizanja izgleda "skrivenog rubnjaka". Bet. pasica se ugrađuje u svojstvu trajne stabilizacije rubnih opločnika na način da se podupire opločnik s bočne i donje strane. Dio stavke je i "utopljena" horizontalna vezna armaturna šipka fi 10, za ugradnju uz rubnjak, sve s svim uključenim preklopima arm. šipki, te zaštitni sloj betona minimalno 35mm. Ugradnja je obostrana po čitavoj dužini novog opločenja uz zeleni pojas. 
Obračunato po m' betonske pasice po jednoj strani. Pri izvođenju pratiti projektirani pad terena.</t>
  </si>
  <si>
    <t xml:space="preserve"> Potrebno je izvršiti kontrolu varova nerazornim metodama i to u četiri razine:
• Dimenzionalna i vizualna kontrola 100 % prema EN 970 (ili jednakovrijedno).
• Ultrazvučna kontrola varova svih vlačnih nastavaka 100 %, Dok se kod tlačnih nastavaka zahtijeva 30 % prema EN 1714 (ili jednakovrijedno).
• Penetracijska kontrola 30 % od onih varova koji nisu kontrolirani ultrazvučno, prema EN 1289 (ili jednakovrijedno).
• Ispitivanje varova magnetofluksom 10 % varova koji su ispitani penetrantima za slučaj pojave pukotine ispod površine vara, prema EN 1290 (ili jednakovrijedno).
Dopuštena razina grešaka (kvaliteta vara) određuje se prema HRN EN ISO 5817 za grupu B (ili jednakovrijedno). 
Prigodom nabave materijala obavezno je tražiti odgovarajuće ateste za osnovni i dodatni materijal. 
Kvaliteta čelika specificirana u pojedinačnim stavkama.
Sustav antikorozivne zaštite potrebno je izvesti za korozijsku kategoriju C3 u skladu s HRN EN ISO 12944 (ili jednakovrijedno) prema kojoj se odabire priprema površine i sustav prevlake za srednji vijek trajanja konstrukcije
</t>
  </si>
  <si>
    <t>Izvoditelj je dužan preko svog ovlaštenog predstavnika na gradilištu voditi dnevnik rada, dokaznicu izvedenih količina (građevinsku knjigu), kao i drugu gradilišnu dokumentaciju, u svemu prema propisima, pravilnicima i zakonu.</t>
  </si>
  <si>
    <r>
      <rPr>
        <sz val="11"/>
        <rFont val="Arial"/>
        <family val="2"/>
      </rPr>
      <t>U obvezi izvođača je pribavljanje uvjeta i suglasnosti za korištenje javnih prometnih i drugih površina, koordinacija svih sudionika u izgradnji, te dovođenje okoliša (izvan zone zahvata) u stanje kao prije početka radova (prometnice, zelene površine). U obvezi izvođača je ishođenje suglasnosti za privremenu regulaciju prometa od strane nadležnih službi.</t>
    </r>
    <r>
      <rPr>
        <sz val="11"/>
        <color rgb="FFFF0000"/>
        <rFont val="Arial"/>
        <family val="2"/>
        <charset val="238"/>
      </rPr>
      <t xml:space="preserve">
</t>
    </r>
    <r>
      <rPr>
        <sz val="11"/>
        <color rgb="FFFF0000"/>
        <rFont val="Arial"/>
        <family val="2"/>
        <charset val="238"/>
      </rPr>
      <t xml:space="preserve">
</t>
    </r>
  </si>
  <si>
    <t xml:space="preserve">Propisana svojstva i uporabljivost građevinskog proizvoda izrađenog na gradilištu utvrđuje se na način određen projektom, tehničkim propisom i ovim troškovnikom.
Uvjeti za izvođenje betonske konstrukcije definirani su programom kontrole osiguranja kvalitete koji je sastavni dio glavnog projekta betonske konstrukcije.
Održavanje betonskih konstrukcija mora biti takvo, da se tijekom trajanja konstrukcije očuvaju njena tehnička svojstva i ispunjavaju zahtjevi određeni projektom građevine i tehničkim propisom.
Beton
Tehnička svojstva betona moraju ispunjavati opće i posebne zahtjeve bitne za krajnju namjenu betona i moraju biti specificirana po odredbama HRN EN 206-1  ili jednakovrijedno. normama na koje ta norma upućuje i odredbama priloga tehničkog propisa.
Svojstva svježeg betona specificira izvođač betonskih radova.
Kod opasnosti od korozije armature u konstrukcijama izloženim agresivnom okolišu, treba paziti da se ne ugrade betoni s neodgovarajućim cementima, što je specificirano normom HRN EN 197-1 ili jednakovrijedno.
</t>
  </si>
  <si>
    <t xml:space="preserve">Ako se neopreznim radovima prouzroče štete na okolišu ili okolnim građevinama, izvoditelj radova dužan je oštećenja ukloniti o svom trošku na način da se dovede u prvobitno stanje.
Napomena: Sva rušenja i razgradnje pojedinih dijelova konstrukcije izvoditi pažljivo, isključivo ručno, sa što manje buke i prašine. Tijekom rušenja potrebno je polijevati dijelove koji se uklanjanju od postojećih.
Prilikom rušenja potrebno je razvrstavati otpad te ga sukcesivno odvoziti na za to predviđene gradske deponije, a elemente koji će se ponovno ugrađivati, demontirati što pažljivije, te ih skladištiti na gradilišnoj deponiji odnosno na suho i sigurno mjesto za popravak i ponovnu ugradnju.
Kod izvođenja pojedinih vrsta radova zabranjena je upotreba teških alata koji mogu posredno prouzročiti štetu na konstruktivnim dijelovima prometnica, rubnjaka i šetnica.
Sve mjere kontrolirati u naravi! Sve demontaže i unutarnji transport izvode se ručno, uz pomoć malih ručnih alata i strojeva!
U cijenu uključen iskop bez obzira na eventualno crpljenje oborinske, odnosno podzemne vode.
</t>
  </si>
  <si>
    <t xml:space="preserve">2. Izvođač mora prema normama HRN  (ili jednakovrijedno) prije početka ugradnje provjeriti je li armatura u skladu sa zahtjevima iz projekta  
3. Odgovorni konstrukter neposredno prije početka betoniranja mora:     
- provjeriti postoji li isprava o sukladnosti za čelik za armiranje, odnosno za armaturu i jesu li iskazana svojstva sukladna zahtjevima iz projekta konstrukcije,     
- provjeriti je li armatura izrađena, postavljena i povezana u skladu Tehničkog propisa za betonske konstrukcije,    
- dokumentirati nalaze svih provedenih provjera usklađenjem s Projektantom.  Izvođač je obavezan posjedovati isprave o kvaliteti svih ugrađenih materijala. 
U jediničnu cijenu uključen sav potreban materijal, rad i transporti tj. sve do potpune finalne gotovosti pojedine stavke, uključivo čišćenje nakon dovršetka i u tijeku izvođenja radova. Armatura mora odgovarati propisima, a saviti i postaviti točno po planu savijanja. Otpatke tj. ostatke komada željeza i željezo nejednoličnog profila zabranjeno je upotrebljavati. 
Armatura se upotrebljava po oznakama:  * B 500B - RA visokovrijedni prirodno-tvrdi rebrasti čelik,   * B 500B - MA zavarena mrežasta armatura od hladne vučene žice.  
Komadi armature koji po planu savijanja trebaju biti iz jednog komada, ne smiju se spajati od 2 ili 3 kraća željeza.  
Željezo dobro očistiti prije betoniranja, dobro ga povezati i podložiti kako se nakon skidanja oplate ne bi pojavila armatura na površini konstrukcije.  
</t>
  </si>
  <si>
    <r>
      <rPr>
        <b/>
        <sz val="11"/>
        <rFont val="Arial"/>
        <family val="2"/>
      </rPr>
      <t xml:space="preserve">Ovi opći uvjeti služe kao generalna napomena za sve grupe radova navedene u troškovniku i njegov su sastavni, nedjeljivi dio. </t>
    </r>
    <r>
      <rPr>
        <sz val="11"/>
        <rFont val="Arial"/>
        <family val="2"/>
      </rPr>
      <t xml:space="preserve">
Navedeni sadržaj općih uvjeta je sastavni dio troškovnika i u svemu ga se treba pridržavati, u svakoj troškovničkoj stavci i podstavci, osim ako to nije drugačije navedeno po sadržaju zasebne stavke. Sve navedeni opći uvjeti i napomene obuhvaćaju svaku stavku troškovnika osim ako nije drugačije navedeno prema toj specifičnoj stavci .
Sukladno traženom po Zakonu o javnim nabavama (NN 120/2016 "ZJN 2016"), Izvođač je dužan dostaviti potvrde neovisnih tijela, jednakovrijedne navedenim stavkama u cjelokupnom troškovniku radova predmetnog projekta, kao i u pratećim općim napomenama, koje se u svojstvu troškovnika navode zbog pobližeg opisa troškovničkih stavki, sve prema zahtjevima važećih propisa RH. </t>
    </r>
  </si>
  <si>
    <t>b) AB temelji preostale buduće parkovne opreme, tamponske podloge i temelja ukrute eksponata</t>
  </si>
  <si>
    <t>Izrada temeljnih stopa za nosivu ukrutu - čelični stup za lagano visinsko odizanje eksponata izvidničkog vozila na kotačima BRDM-2. Beton klase C 25/30 dimenzije stope  80/80cm, nadtemeljnog dijela 60/60cm, ukupne dubine od 80cm, sa veznom AB temeljnom gredom 25/35cm sve do poprečne, istovrsne stope (AB greda po kraćoj strani je uključena u cijenu). Stavka uključuje: oplatu, beton, armaturu (90 kg/m3), premaz spojeva bet. kons. polimercementnom hidroizolacijom, proturnu cijev za izjednačavanje potencijala (uzemljenje). Dobava ankera ukrute eksponata je predmet zasebne stavke, dok će se ovom stavkom odgovarajući ankeri povezati s armaturnim košom temelja. Obračun po m3 gotovog elementa, tj. za beton i oplatu temeljnih stopa i njenih veznih greda.</t>
  </si>
  <si>
    <t>Izrada temelja za sjedeće klupe. Beton klase C 25/30 dimenzija od temeljne podne ploče 220 x 65 cm , dubine 10cm. Stavka uključuje: rubnu oplatu, beton, armaturu (70 kg/m3). Vijčana/montažna ugradnja klupe nije uključeno u cijenu. Obračun po m3 gotovog elementa, tj. za beton i rubnu oplatu.</t>
  </si>
  <si>
    <t>Izrada AB temelja za montažne vertikalne informativne table i montažnog križa od LLD drvene konstrukcije. Beton klase C 25/30 dimenzija 50/50cm, dubine 80cm. Stavka uključuje: oplatu, beton, armaturu (60 kg/m3). Vijčana/montažna ugradnja informativne table, i dobava ankera spomen križa, je predmet zasebne stavke, dok će se ugradnja ankera izvršiti vezanjem za "armaturni koš" temelja koji je dio ove stavke. Obračun po komadu za izvedeni temelj - gotov element.</t>
  </si>
  <si>
    <t>Izrada AB temelja za jarbole za zastave. Beton klase C 25/30 dimenzija 60/60cm, dubine 80cm. Stavka uključuje: oplatu, beton, armaturu (60 kg/m3), proturnu cijev za izjednačavanje potencijala (uzemljenje). Dobava ankera jarbola je predmet zasebne stavke, dok će se ovom stavkom odgovarajući ankeri povezati s "armaturnim košom" temelja. Obračun po komadu za izvedeni temelj - gotov element.</t>
  </si>
  <si>
    <t>Pažljiva demontaža postojeće panel ograde visine cca 150 cm, koja se sastoji od plastificiranih stupova i panela od elektrovarnih žica, završno plastificiranih. U cijeni je i uklanjanje postojećih betonskih temeljnih stopa, s pažljivim otucanjem i uklanjanjem betona od stupova ograde. Uključeno grubo čišćenje bez oštećenja na postojećem plastificiranom sloju. Ogradu ugraditi na lokaciji koju odredi Naručitelj (r=1,5km) i vlasništvo je Naručitelja. Obračun po m' ograde za demontažu, montažu i odvoz na mjesto koje odredi Naručitelj.</t>
  </si>
  <si>
    <t xml:space="preserve">Pažljiva demontaža postojećih poligona za pse okvira od konstrukcije čeličnih profila vijčano vezanih/ankeriranih za postojeće temeljne stope - pažljivo odvijanje i odvoz da se ne ošteti. Demontirani elementi se montiraju na mjesto koje odredi Naručitelj u krugu od  (r=1,5km). Obračun po komadu demontaže, odvoza i ponove montaže na podlogu od betona C 20/25 na mjesto koje odredi Naručitelj. </t>
  </si>
  <si>
    <t xml:space="preserve">Pažljiva demontaža postojećih tipskih vrata od plastificiranog žičanog panela koji je u sklopu postojeće panel ograde. Vrata se nalaze na sjeverozapadnom ulazu. Demontažu izvesti pažljivim odvijanjem, čišćenjem te odvozom i ponovnom ugradnjom na mjesto koje odredi Naručitelj u krugu (r=1,5km). Obračun po komadu za komplet vrata s okvirom. </t>
  </si>
  <si>
    <t>TROŠKOVNIK RADOVA: Izgradnja spomen parka braniteljima u Ulici Franje Tuđmana u Križevcima</t>
  </si>
  <si>
    <t>TROŠKOVNIK: Izgradnja spomen parka braniteljima u Ulici Franje Tuđmana u Križevcima, k.č.br. 1554/11, 1554/12, 1554/17, 14708; k.o. Križevci. NARUČITELJ: Grad Križevci; OIB: 35435239132; Ul. Ivana Zakmardija Dijankovečkoga 12, 48260 Križevci</t>
  </si>
  <si>
    <t>U Križevcima, srpanj 2026. god.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</si>
</sst>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 _k_n_-;\-* #,##0.00\ _k_n_-;_-* &quot;-&quot;??\ _k_n_-;_-@_-"/>
    <numFmt numFmtId="165" formatCode="mmm/dd"/>
    <numFmt numFmtId="166" formatCode="0.0"/>
    <numFmt numFmtId="167" formatCode="[$$-409]#,##0.00;[Red]&quot;-&quot;[$$-409]#,##0.00"/>
    <numFmt numFmtId="168" formatCode="#,##0.00\ [$€-1]"/>
    <numFmt numFmtId="169" formatCode="#,##0.00\ &quot;kn&quot;"/>
    <numFmt numFmtId="170" formatCode="00&quot;. &quot;"/>
    <numFmt numFmtId="171" formatCode="_-* #,##0.00\ _k_n_-;\-* #,##0.00\ _k_n_-;_-* \-??\ _k_n_-;_-@_-"/>
    <numFmt numFmtId="172" formatCode="_-* #,##0.00\ _D_i_n_-;\-* #,##0.00\ _D_i_n_-;_-* &quot;-&quot;??\ _D_i_n_-;_-@_-"/>
  </numFmts>
  <fonts count="58">
    <font>
      <sz val="11"/>
      <color theme="1"/>
      <name val="Calibri"/>
      <family val="2"/>
      <charset val="238"/>
      <scheme val="minor"/>
    </font>
    <font>
      <sz val="10"/>
      <name val="Arial"/>
      <family val="2"/>
      <charset val="238"/>
    </font>
    <font>
      <sz val="11"/>
      <name val="Arial"/>
      <family val="2"/>
      <charset val="238"/>
    </font>
    <font>
      <sz val="9"/>
      <name val="Arial"/>
      <family val="2"/>
      <charset val="238"/>
    </font>
    <font>
      <sz val="9"/>
      <color rgb="FFFF0000"/>
      <name val="Arial"/>
      <family val="2"/>
      <charset val="238"/>
    </font>
    <font>
      <b/>
      <sz val="9"/>
      <name val="Arial"/>
      <family val="2"/>
      <charset val="238"/>
    </font>
    <font>
      <b/>
      <sz val="11"/>
      <name val="Arial"/>
      <family val="2"/>
      <charset val="238"/>
    </font>
    <font>
      <b/>
      <sz val="14"/>
      <name val="Arial"/>
      <family val="2"/>
      <charset val="238"/>
    </font>
    <font>
      <sz val="11"/>
      <color rgb="FF000000"/>
      <name val="Arial1"/>
      <charset val="238"/>
    </font>
    <font>
      <b/>
      <sz val="10"/>
      <name val="Arial"/>
      <family val="2"/>
      <charset val="238"/>
    </font>
    <font>
      <sz val="9"/>
      <name val="Arial CE"/>
      <family val="2"/>
      <charset val="238"/>
    </font>
    <font>
      <b/>
      <sz val="9"/>
      <name val="Arial CE"/>
      <family val="2"/>
      <charset val="238"/>
    </font>
    <font>
      <b/>
      <sz val="16"/>
      <name val="Arial"/>
      <family val="2"/>
      <charset val="238"/>
    </font>
    <font>
      <b/>
      <sz val="9"/>
      <color rgb="FFFF0000"/>
      <name val="Arial CE"/>
      <family val="2"/>
      <charset val="238"/>
    </font>
    <font>
      <sz val="11"/>
      <color rgb="FFFF0000"/>
      <name val="Arial"/>
      <family val="2"/>
      <charset val="238"/>
    </font>
    <font>
      <b/>
      <sz val="9"/>
      <color rgb="FFFF0000"/>
      <name val="Arial"/>
      <family val="2"/>
      <charset val="238"/>
    </font>
    <font>
      <sz val="11"/>
      <name val="Calibri"/>
      <family val="2"/>
      <scheme val="minor"/>
    </font>
    <font>
      <sz val="12"/>
      <name val="Arial"/>
      <family val="2"/>
      <charset val="238"/>
    </font>
    <font>
      <u/>
      <sz val="10"/>
      <color theme="10"/>
      <name val="Arial"/>
      <family val="2"/>
      <charset val="238"/>
    </font>
    <font>
      <sz val="11"/>
      <name val="Calibri"/>
      <family val="2"/>
      <charset val="238"/>
      <scheme val="minor"/>
    </font>
    <font>
      <sz val="12"/>
      <name val="HRHelvetica"/>
    </font>
    <font>
      <sz val="11"/>
      <color theme="1"/>
      <name val="Calibri"/>
      <family val="2"/>
      <charset val="238"/>
      <scheme val="minor"/>
    </font>
    <font>
      <sz val="10"/>
      <name val="Helv"/>
    </font>
    <font>
      <sz val="10"/>
      <color rgb="FF000000"/>
      <name val="Arial"/>
      <family val="2"/>
      <charset val="238"/>
    </font>
    <font>
      <sz val="10"/>
      <name val="Arial"/>
      <family val="2"/>
    </font>
    <font>
      <sz val="9"/>
      <name val="Geneva"/>
    </font>
    <font>
      <sz val="11"/>
      <color rgb="FFFF0000"/>
      <name val="Calibri"/>
      <family val="2"/>
      <charset val="238"/>
      <scheme val="minor"/>
    </font>
    <font>
      <sz val="9"/>
      <color rgb="FFFF0000"/>
      <name val="Arial CE"/>
      <family val="2"/>
      <charset val="238"/>
    </font>
    <font>
      <sz val="11"/>
      <color rgb="FFFF0000"/>
      <name val="Calibri"/>
      <family val="2"/>
      <scheme val="minor"/>
    </font>
    <font>
      <b/>
      <i/>
      <sz val="11"/>
      <name val="Arial"/>
      <family val="2"/>
      <charset val="238"/>
    </font>
    <font>
      <b/>
      <i/>
      <sz val="14"/>
      <name val="Arial"/>
      <family val="2"/>
      <charset val="238"/>
    </font>
    <font>
      <b/>
      <sz val="11"/>
      <name val="Arial"/>
      <family val="2"/>
    </font>
    <font>
      <i/>
      <sz val="11"/>
      <name val="Arial"/>
      <family val="2"/>
      <charset val="238"/>
    </font>
    <font>
      <sz val="11"/>
      <name val="Arial"/>
      <family val="2"/>
    </font>
    <font>
      <sz val="11"/>
      <color rgb="FFFF0000"/>
      <name val="Arial"/>
      <family val="2"/>
    </font>
    <font>
      <sz val="10"/>
      <name val="Arial Narrow"/>
      <family val="2"/>
    </font>
    <font>
      <sz val="10"/>
      <name val="Arial Narrow"/>
      <family val="2"/>
      <charset val="238"/>
    </font>
    <font>
      <b/>
      <sz val="12"/>
      <name val="Arial CE"/>
      <family val="2"/>
      <charset val="238"/>
    </font>
    <font>
      <sz val="11"/>
      <color rgb="FFC00000"/>
      <name val="Arial"/>
      <family val="2"/>
      <charset val="238"/>
    </font>
    <font>
      <b/>
      <sz val="11"/>
      <color rgb="FFC00000"/>
      <name val="Arial"/>
      <family val="2"/>
      <charset val="238"/>
    </font>
    <font>
      <b/>
      <sz val="9"/>
      <color rgb="FFC00000"/>
      <name val="Arial"/>
      <family val="2"/>
      <charset val="238"/>
    </font>
    <font>
      <b/>
      <sz val="14"/>
      <color rgb="FFC00000"/>
      <name val="Arial"/>
      <family val="2"/>
      <charset val="238"/>
    </font>
    <font>
      <b/>
      <i/>
      <sz val="14"/>
      <color rgb="FFC00000"/>
      <name val="Arial"/>
      <family val="2"/>
      <charset val="238"/>
    </font>
    <font>
      <sz val="11"/>
      <color rgb="FFC00000"/>
      <name val="Calibri"/>
      <family val="2"/>
      <charset val="238"/>
      <scheme val="minor"/>
    </font>
    <font>
      <sz val="9"/>
      <color rgb="FFC00000"/>
      <name val="Arial CE"/>
      <family val="2"/>
      <charset val="238"/>
    </font>
    <font>
      <sz val="9"/>
      <color rgb="FFC00000"/>
      <name val="Arial"/>
      <family val="2"/>
      <charset val="238"/>
    </font>
    <font>
      <b/>
      <i/>
      <sz val="9"/>
      <color rgb="FFC00000"/>
      <name val="Arial"/>
      <family val="2"/>
      <charset val="238"/>
    </font>
    <font>
      <sz val="11"/>
      <color rgb="FFC00000"/>
      <name val="Arial CE"/>
      <family val="2"/>
      <charset val="238"/>
    </font>
    <font>
      <b/>
      <sz val="9"/>
      <name val="Arial"/>
      <family val="2"/>
    </font>
    <font>
      <sz val="9"/>
      <name val="Arial"/>
      <family val="2"/>
    </font>
    <font>
      <sz val="11"/>
      <name val="Arial CE"/>
      <family val="2"/>
      <charset val="238"/>
    </font>
    <font>
      <b/>
      <sz val="14"/>
      <name val="Arial CE"/>
      <family val="2"/>
      <charset val="238"/>
    </font>
    <font>
      <sz val="14"/>
      <name val="Arial CE"/>
      <family val="2"/>
      <charset val="238"/>
    </font>
    <font>
      <b/>
      <i/>
      <sz val="14"/>
      <name val="Arial CE"/>
      <family val="2"/>
      <charset val="238"/>
    </font>
    <font>
      <b/>
      <i/>
      <sz val="16"/>
      <name val="Arial"/>
      <family val="2"/>
      <charset val="238"/>
    </font>
    <font>
      <b/>
      <sz val="12"/>
      <name val="Arial"/>
      <family val="2"/>
      <charset val="238"/>
    </font>
    <font>
      <i/>
      <sz val="14"/>
      <name val="Arial"/>
      <family val="2"/>
    </font>
    <font>
      <sz val="14"/>
      <name val="Arial"/>
      <family val="2"/>
      <charset val="238"/>
    </font>
  </fonts>
  <fills count="5">
    <fill>
      <patternFill patternType="none"/>
    </fill>
    <fill>
      <patternFill patternType="gray125"/>
    </fill>
    <fill>
      <patternFill patternType="solid">
        <fgColor theme="0" tint="-0.249977111117893"/>
        <bgColor indexed="64"/>
      </patternFill>
    </fill>
    <fill>
      <patternFill patternType="solid">
        <fgColor indexed="22"/>
        <bgColor indexed="31"/>
      </patternFill>
    </fill>
    <fill>
      <patternFill patternType="solid">
        <fgColor theme="0" tint="-0.249977111117893"/>
        <bgColor indexed="31"/>
      </patternFill>
    </fill>
  </fills>
  <borders count="5">
    <border>
      <left/>
      <right/>
      <top/>
      <bottom/>
      <diagonal/>
    </border>
    <border>
      <left/>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6">
    <xf numFmtId="0" fontId="0" fillId="0" borderId="0"/>
    <xf numFmtId="0" fontId="1" fillId="0" borderId="0"/>
    <xf numFmtId="167" fontId="8" fillId="0" borderId="0" applyNumberFormat="0" applyFont="0" applyBorder="0" applyProtection="0"/>
    <xf numFmtId="0" fontId="1" fillId="0" borderId="0"/>
    <xf numFmtId="0" fontId="18" fillId="0" borderId="0" applyNumberFormat="0" applyFill="0" applyBorder="0" applyAlignment="0" applyProtection="0"/>
    <xf numFmtId="0" fontId="17" fillId="0" borderId="0"/>
    <xf numFmtId="0" fontId="20" fillId="0" borderId="0"/>
    <xf numFmtId="0" fontId="1" fillId="0" borderId="0"/>
    <xf numFmtId="0" fontId="1" fillId="0" borderId="0"/>
    <xf numFmtId="0" fontId="17" fillId="0" borderId="0"/>
    <xf numFmtId="167" fontId="23" fillId="0" borderId="0" applyNumberFormat="0" applyBorder="0" applyProtection="0"/>
    <xf numFmtId="0" fontId="21" fillId="0" borderId="0"/>
    <xf numFmtId="0" fontId="1" fillId="0" borderId="0"/>
    <xf numFmtId="0" fontId="1" fillId="0" borderId="0"/>
    <xf numFmtId="0" fontId="1" fillId="0" borderId="0"/>
    <xf numFmtId="0" fontId="1" fillId="0" borderId="0"/>
    <xf numFmtId="0" fontId="22"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25" fillId="0" borderId="0">
      <alignment wrapText="1"/>
    </xf>
    <xf numFmtId="0" fontId="1" fillId="0" borderId="0"/>
    <xf numFmtId="0" fontId="21" fillId="0" borderId="0"/>
    <xf numFmtId="0" fontId="24" fillId="0" borderId="0"/>
    <xf numFmtId="43" fontId="1" fillId="0" borderId="0" applyFont="0" applyFill="0" applyBorder="0" applyAlignment="0" applyProtection="0"/>
    <xf numFmtId="43" fontId="1" fillId="0" borderId="0" applyFont="0" applyFill="0" applyBorder="0" applyAlignment="0" applyProtection="0"/>
    <xf numFmtId="171" fontId="1" fillId="0" borderId="0" applyFill="0" applyBorder="0" applyAlignment="0" applyProtection="0"/>
    <xf numFmtId="172" fontId="21" fillId="0" borderId="0" applyFont="0" applyFill="0" applyBorder="0" applyAlignment="0" applyProtection="0"/>
    <xf numFmtId="0" fontId="1" fillId="0" borderId="0"/>
    <xf numFmtId="0" fontId="1" fillId="0" borderId="0"/>
    <xf numFmtId="0" fontId="1" fillId="0" borderId="0"/>
    <xf numFmtId="0" fontId="24" fillId="0" borderId="0"/>
    <xf numFmtId="0" fontId="24" fillId="0" borderId="0"/>
    <xf numFmtId="0" fontId="1" fillId="0" borderId="0"/>
    <xf numFmtId="0" fontId="24" fillId="0" borderId="0"/>
    <xf numFmtId="4" fontId="1" fillId="0" borderId="0"/>
  </cellStyleXfs>
  <cellXfs count="194">
    <xf numFmtId="0" fontId="0" fillId="0" borderId="0" xfId="0"/>
    <xf numFmtId="0" fontId="1" fillId="0" borderId="0" xfId="8"/>
    <xf numFmtId="0" fontId="0" fillId="0" borderId="0" xfId="4" applyNumberFormat="1" applyFont="1"/>
    <xf numFmtId="0" fontId="3" fillId="0" borderId="0" xfId="8" applyFont="1"/>
    <xf numFmtId="14" fontId="1" fillId="0" borderId="0" xfId="8" applyNumberFormat="1"/>
    <xf numFmtId="0" fontId="3" fillId="0" borderId="0" xfId="8" applyFont="1" applyAlignment="1">
      <alignment vertical="top"/>
    </xf>
    <xf numFmtId="0" fontId="19" fillId="0" borderId="0" xfId="0" applyFont="1"/>
    <xf numFmtId="0" fontId="19" fillId="0" borderId="0" xfId="0" applyFont="1" applyAlignment="1">
      <alignment horizontal="center"/>
    </xf>
    <xf numFmtId="4" fontId="26" fillId="0" borderId="0" xfId="0" applyNumberFormat="1" applyFont="1"/>
    <xf numFmtId="4" fontId="19" fillId="0" borderId="0" xfId="0" applyNumberFormat="1" applyFont="1"/>
    <xf numFmtId="0" fontId="17" fillId="0" borderId="0" xfId="0" applyFont="1" applyAlignment="1">
      <alignment horizontal="center"/>
    </xf>
    <xf numFmtId="0" fontId="17" fillId="0" borderId="0" xfId="4" applyFont="1" applyAlignment="1" applyProtection="1">
      <alignment horizontal="center"/>
    </xf>
    <xf numFmtId="0" fontId="3" fillId="0" borderId="0" xfId="1" applyFont="1" applyAlignment="1">
      <alignment vertical="center"/>
    </xf>
    <xf numFmtId="0" fontId="10" fillId="0" borderId="0" xfId="1" applyFont="1" applyAlignment="1">
      <alignment horizontal="left" vertical="top"/>
    </xf>
    <xf numFmtId="0" fontId="10" fillId="0" borderId="0" xfId="1" applyFont="1" applyAlignment="1">
      <alignment horizontal="left" wrapText="1"/>
    </xf>
    <xf numFmtId="0" fontId="11" fillId="0" borderId="0" xfId="1" applyFont="1"/>
    <xf numFmtId="0" fontId="3" fillId="0" borderId="0" xfId="1" applyFont="1" applyAlignment="1">
      <alignment horizontal="center"/>
    </xf>
    <xf numFmtId="4" fontId="13" fillId="0" borderId="0" xfId="1" applyNumberFormat="1" applyFont="1"/>
    <xf numFmtId="4" fontId="11" fillId="0" borderId="0" xfId="1" applyNumberFormat="1" applyFont="1"/>
    <xf numFmtId="0" fontId="7" fillId="0" borderId="0" xfId="1" applyFont="1" applyAlignment="1">
      <alignment horizontal="right" vertical="top"/>
    </xf>
    <xf numFmtId="49" fontId="30" fillId="0" borderId="0" xfId="1" applyNumberFormat="1" applyFont="1" applyAlignment="1">
      <alignment horizontal="left" wrapText="1"/>
    </xf>
    <xf numFmtId="4" fontId="5" fillId="0" borderId="0" xfId="1" applyNumberFormat="1" applyFont="1" applyAlignment="1">
      <alignment horizontal="center"/>
    </xf>
    <xf numFmtId="0" fontId="5" fillId="0" borderId="0" xfId="1" applyFont="1" applyAlignment="1">
      <alignment horizontal="center"/>
    </xf>
    <xf numFmtId="4" fontId="15" fillId="0" borderId="0" xfId="1" applyNumberFormat="1" applyFont="1" applyAlignment="1">
      <alignment horizontal="center"/>
    </xf>
    <xf numFmtId="166" fontId="5" fillId="0" borderId="0" xfId="1" applyNumberFormat="1" applyFont="1" applyAlignment="1">
      <alignment horizontal="right"/>
    </xf>
    <xf numFmtId="0" fontId="5" fillId="0" borderId="0" xfId="1" applyFont="1"/>
    <xf numFmtId="0" fontId="12" fillId="0" borderId="0" xfId="1" applyFont="1" applyAlignment="1">
      <alignment horizontal="center" vertical="top"/>
    </xf>
    <xf numFmtId="49" fontId="54" fillId="0" borderId="0" xfId="1" applyNumberFormat="1" applyFont="1" applyAlignment="1">
      <alignment vertical="top" wrapText="1"/>
    </xf>
    <xf numFmtId="0" fontId="26" fillId="0" borderId="0" xfId="0" applyFont="1"/>
    <xf numFmtId="49" fontId="31" fillId="3" borderId="0" xfId="1" applyNumberFormat="1" applyFont="1" applyFill="1" applyAlignment="1">
      <alignment horizontal="left" wrapText="1"/>
    </xf>
    <xf numFmtId="0" fontId="2" fillId="0" borderId="0" xfId="1" applyFont="1" applyAlignment="1">
      <alignment horizontal="center" vertical="top"/>
    </xf>
    <xf numFmtId="0" fontId="7" fillId="0" borderId="0" xfId="0" applyFont="1" applyAlignment="1">
      <alignment wrapText="1"/>
    </xf>
    <xf numFmtId="4" fontId="14" fillId="0" borderId="0" xfId="0" applyNumberFormat="1" applyFont="1" applyAlignment="1">
      <alignment horizontal="center"/>
    </xf>
    <xf numFmtId="4" fontId="6" fillId="0" borderId="0" xfId="1" applyNumberFormat="1" applyFont="1" applyAlignment="1">
      <alignment horizontal="right"/>
    </xf>
    <xf numFmtId="0" fontId="9" fillId="0" borderId="0" xfId="1" applyFont="1"/>
    <xf numFmtId="0" fontId="2" fillId="0" borderId="0" xfId="0" applyFont="1" applyAlignment="1">
      <alignment horizontal="center" vertical="top"/>
    </xf>
    <xf numFmtId="49" fontId="6" fillId="0" borderId="0" xfId="0" applyNumberFormat="1" applyFont="1" applyAlignment="1">
      <alignment wrapText="1"/>
    </xf>
    <xf numFmtId="4" fontId="2" fillId="0" borderId="0" xfId="0" applyNumberFormat="1" applyFont="1" applyAlignment="1">
      <alignment horizontal="center"/>
    </xf>
    <xf numFmtId="0" fontId="2" fillId="0" borderId="0" xfId="0" applyFont="1" applyAlignment="1">
      <alignment horizontal="center"/>
    </xf>
    <xf numFmtId="49" fontId="33" fillId="0" borderId="0" xfId="1" applyNumberFormat="1" applyFont="1" applyAlignment="1">
      <alignment horizontal="justify" vertical="top" wrapText="1"/>
    </xf>
    <xf numFmtId="0" fontId="13" fillId="0" borderId="0" xfId="1" applyFont="1"/>
    <xf numFmtId="0" fontId="35" fillId="0" borderId="0" xfId="0" applyFont="1" applyAlignment="1">
      <alignment vertical="top" wrapText="1"/>
    </xf>
    <xf numFmtId="49" fontId="2" fillId="0" borderId="0" xfId="1" applyNumberFormat="1" applyFont="1" applyAlignment="1">
      <alignment horizontal="justify" vertical="top" wrapText="1"/>
    </xf>
    <xf numFmtId="49" fontId="35" fillId="0" borderId="0" xfId="0" applyNumberFormat="1" applyFont="1" applyAlignment="1">
      <alignment vertical="top" wrapText="1"/>
    </xf>
    <xf numFmtId="4" fontId="36" fillId="0" borderId="0" xfId="0" applyNumberFormat="1" applyFont="1" applyAlignment="1">
      <alignment vertical="center" wrapText="1"/>
    </xf>
    <xf numFmtId="0" fontId="37" fillId="0" borderId="0" xfId="1" applyFont="1" applyAlignment="1">
      <alignment horizontal="left" vertical="top"/>
    </xf>
    <xf numFmtId="0" fontId="27" fillId="0" borderId="0" xfId="1" applyFont="1" applyAlignment="1">
      <alignment vertical="center"/>
    </xf>
    <xf numFmtId="4" fontId="36" fillId="0" borderId="0" xfId="0" applyNumberFormat="1" applyFont="1" applyAlignment="1">
      <alignment horizontal="left" vertical="top"/>
    </xf>
    <xf numFmtId="0" fontId="10" fillId="0" borderId="0" xfId="1" applyFont="1" applyAlignment="1">
      <alignment vertical="center"/>
    </xf>
    <xf numFmtId="49" fontId="32" fillId="0" borderId="0" xfId="1" applyNumberFormat="1" applyFont="1" applyAlignment="1">
      <alignment horizontal="left" wrapText="1"/>
    </xf>
    <xf numFmtId="4" fontId="2" fillId="0" borderId="0" xfId="1" applyNumberFormat="1" applyFont="1" applyAlignment="1">
      <alignment horizontal="center"/>
    </xf>
    <xf numFmtId="0" fontId="2" fillId="0" borderId="0" xfId="1" applyFont="1" applyAlignment="1">
      <alignment horizontal="center"/>
    </xf>
    <xf numFmtId="4" fontId="14" fillId="0" borderId="0" xfId="1" applyNumberFormat="1" applyFont="1" applyAlignment="1">
      <alignment horizontal="center"/>
    </xf>
    <xf numFmtId="4" fontId="2" fillId="0" borderId="0" xfId="1" applyNumberFormat="1" applyFont="1" applyAlignment="1">
      <alignment horizontal="right"/>
    </xf>
    <xf numFmtId="4" fontId="5" fillId="0" borderId="2" xfId="1" applyNumberFormat="1" applyFont="1" applyBorder="1" applyAlignment="1">
      <alignment horizontal="center" vertical="center" wrapText="1"/>
    </xf>
    <xf numFmtId="4" fontId="5" fillId="0" borderId="2" xfId="1" applyNumberFormat="1" applyFont="1" applyBorder="1" applyAlignment="1">
      <alignment horizontal="center" vertical="center"/>
    </xf>
    <xf numFmtId="0" fontId="5" fillId="0" borderId="2" xfId="1" applyFont="1" applyBorder="1" applyAlignment="1">
      <alignment horizontal="center" vertical="center" wrapText="1"/>
    </xf>
    <xf numFmtId="4" fontId="5" fillId="0" borderId="2" xfId="1" applyNumberFormat="1" applyFont="1" applyBorder="1" applyAlignment="1">
      <alignment horizontal="center" vertical="top" wrapText="1"/>
    </xf>
    <xf numFmtId="166" fontId="5" fillId="0" borderId="2" xfId="1" applyNumberFormat="1" applyFont="1" applyBorder="1" applyAlignment="1">
      <alignment horizontal="center" vertical="center"/>
    </xf>
    <xf numFmtId="49" fontId="5" fillId="0" borderId="0" xfId="1" applyNumberFormat="1" applyFont="1" applyAlignment="1">
      <alignment horizontal="right"/>
    </xf>
    <xf numFmtId="165" fontId="6" fillId="3" borderId="0" xfId="1" applyNumberFormat="1" applyFont="1" applyFill="1" applyAlignment="1">
      <alignment horizontal="center"/>
    </xf>
    <xf numFmtId="49" fontId="6" fillId="3" borderId="0" xfId="1" applyNumberFormat="1" applyFont="1" applyFill="1" applyAlignment="1">
      <alignment horizontal="left" wrapText="1"/>
    </xf>
    <xf numFmtId="4" fontId="5" fillId="2" borderId="0" xfId="1" applyNumberFormat="1" applyFont="1" applyFill="1" applyAlignment="1">
      <alignment horizontal="center"/>
    </xf>
    <xf numFmtId="0" fontId="5" fillId="2" borderId="0" xfId="1" applyFont="1" applyFill="1" applyAlignment="1">
      <alignment horizontal="center"/>
    </xf>
    <xf numFmtId="4" fontId="15" fillId="2" borderId="0" xfId="1" applyNumberFormat="1" applyFont="1" applyFill="1" applyAlignment="1">
      <alignment horizontal="center"/>
    </xf>
    <xf numFmtId="166" fontId="5" fillId="2" borderId="0" xfId="1" applyNumberFormat="1" applyFont="1" applyFill="1" applyAlignment="1">
      <alignment horizontal="right"/>
    </xf>
    <xf numFmtId="49" fontId="16" fillId="0" borderId="0" xfId="0" applyNumberFormat="1" applyFont="1" applyAlignment="1">
      <alignment horizontal="left" vertical="top"/>
    </xf>
    <xf numFmtId="0" fontId="9" fillId="0" borderId="0" xfId="0" applyFont="1" applyAlignment="1">
      <alignment vertical="top" wrapText="1"/>
    </xf>
    <xf numFmtId="4" fontId="16" fillId="0" borderId="0" xfId="0" applyNumberFormat="1" applyFont="1" applyAlignment="1">
      <alignment horizontal="right"/>
    </xf>
    <xf numFmtId="0" fontId="16" fillId="0" borderId="0" xfId="0" applyFont="1" applyAlignment="1">
      <alignment horizontal="right"/>
    </xf>
    <xf numFmtId="4" fontId="28" fillId="0" borderId="0" xfId="0" applyNumberFormat="1" applyFont="1" applyAlignment="1">
      <alignment horizontal="right"/>
    </xf>
    <xf numFmtId="0" fontId="16" fillId="0" borderId="0" xfId="0" applyFont="1"/>
    <xf numFmtId="168" fontId="14" fillId="0" borderId="0" xfId="1" applyNumberFormat="1" applyFont="1" applyAlignment="1">
      <alignment horizontal="center"/>
    </xf>
    <xf numFmtId="168" fontId="2" fillId="0" borderId="0" xfId="1" applyNumberFormat="1" applyFont="1" applyAlignment="1">
      <alignment horizontal="right"/>
    </xf>
    <xf numFmtId="168" fontId="2" fillId="0" borderId="0" xfId="1" applyNumberFormat="1" applyFont="1" applyAlignment="1">
      <alignment horizontal="center"/>
    </xf>
    <xf numFmtId="170" fontId="2" fillId="0" borderId="0" xfId="1" applyNumberFormat="1" applyFont="1" applyAlignment="1">
      <alignment horizontal="center" vertical="top"/>
    </xf>
    <xf numFmtId="0" fontId="7" fillId="2" borderId="0" xfId="1" applyFont="1" applyFill="1" applyAlignment="1">
      <alignment horizontal="right" vertical="top"/>
    </xf>
    <xf numFmtId="49" fontId="29" fillId="3" borderId="0" xfId="1" applyNumberFormat="1" applyFont="1" applyFill="1" applyAlignment="1">
      <alignment horizontal="left" vertical="center" wrapText="1"/>
    </xf>
    <xf numFmtId="0" fontId="2" fillId="0" borderId="0" xfId="1" applyFont="1" applyAlignment="1">
      <alignment horizontal="left" vertical="top"/>
    </xf>
    <xf numFmtId="165" fontId="6" fillId="3" borderId="0" xfId="1" applyNumberFormat="1" applyFont="1" applyFill="1" applyAlignment="1">
      <alignment horizontal="center" vertical="top"/>
    </xf>
    <xf numFmtId="0" fontId="48" fillId="0" borderId="0" xfId="1" applyFont="1"/>
    <xf numFmtId="0" fontId="33" fillId="0" borderId="0" xfId="1" applyFont="1" applyAlignment="1">
      <alignment horizontal="left" vertical="top"/>
    </xf>
    <xf numFmtId="4" fontId="33" fillId="0" borderId="0" xfId="1" applyNumberFormat="1" applyFont="1" applyAlignment="1">
      <alignment horizontal="center"/>
    </xf>
    <xf numFmtId="0" fontId="33" fillId="0" borderId="0" xfId="1" applyFont="1" applyAlignment="1">
      <alignment horizontal="center"/>
    </xf>
    <xf numFmtId="168" fontId="33" fillId="0" borderId="0" xfId="1" applyNumberFormat="1" applyFont="1" applyAlignment="1">
      <alignment horizontal="center"/>
    </xf>
    <xf numFmtId="168" fontId="33" fillId="0" borderId="0" xfId="1" applyNumberFormat="1" applyFont="1" applyAlignment="1">
      <alignment horizontal="right"/>
    </xf>
    <xf numFmtId="0" fontId="49" fillId="0" borderId="0" xfId="1" applyFont="1" applyAlignment="1">
      <alignment vertical="center"/>
    </xf>
    <xf numFmtId="0" fontId="38" fillId="0" borderId="0" xfId="1" applyFont="1" applyAlignment="1">
      <alignment horizontal="left" vertical="top"/>
    </xf>
    <xf numFmtId="49" fontId="38" fillId="0" borderId="0" xfId="1" applyNumberFormat="1" applyFont="1" applyAlignment="1">
      <alignment horizontal="justify" vertical="top" wrapText="1"/>
    </xf>
    <xf numFmtId="0" fontId="38" fillId="0" borderId="0" xfId="1" applyFont="1" applyAlignment="1">
      <alignment horizontal="center"/>
    </xf>
    <xf numFmtId="168" fontId="38" fillId="0" borderId="0" xfId="1" applyNumberFormat="1" applyFont="1" applyAlignment="1">
      <alignment horizontal="center"/>
    </xf>
    <xf numFmtId="168" fontId="38" fillId="0" borderId="0" xfId="1" applyNumberFormat="1" applyFont="1" applyAlignment="1">
      <alignment horizontal="right"/>
    </xf>
    <xf numFmtId="0" fontId="2" fillId="0" borderId="0" xfId="1" applyFont="1" applyAlignment="1">
      <alignment horizontal="left"/>
    </xf>
    <xf numFmtId="49" fontId="2" fillId="0" borderId="0" xfId="1" applyNumberFormat="1" applyFont="1" applyAlignment="1">
      <alignment horizontal="left" wrapText="1"/>
    </xf>
    <xf numFmtId="0" fontId="3" fillId="0" borderId="0" xfId="1" applyFont="1" applyAlignment="1">
      <alignment horizontal="left"/>
    </xf>
    <xf numFmtId="49" fontId="2" fillId="0" borderId="0" xfId="1" applyNumberFormat="1" applyFont="1" applyAlignment="1">
      <alignment horizontal="left" vertical="top" wrapText="1"/>
    </xf>
    <xf numFmtId="0" fontId="38" fillId="0" borderId="0" xfId="1" applyFont="1" applyAlignment="1">
      <alignment horizontal="center" vertical="top"/>
    </xf>
    <xf numFmtId="4" fontId="38" fillId="0" borderId="0" xfId="1" applyNumberFormat="1" applyFont="1" applyAlignment="1">
      <alignment horizontal="center"/>
    </xf>
    <xf numFmtId="49" fontId="2" fillId="0" borderId="0" xfId="0" applyNumberFormat="1" applyFont="1" applyAlignment="1">
      <alignment horizontal="justify" vertical="top" wrapText="1"/>
    </xf>
    <xf numFmtId="2" fontId="14" fillId="0" borderId="0" xfId="1" applyNumberFormat="1" applyFont="1" applyAlignment="1">
      <alignment horizontal="center"/>
    </xf>
    <xf numFmtId="4" fontId="14" fillId="0" borderId="0" xfId="1" applyNumberFormat="1" applyFont="1" applyAlignment="1">
      <alignment horizontal="left"/>
    </xf>
    <xf numFmtId="4" fontId="4" fillId="0" borderId="0" xfId="35" applyFont="1" applyAlignment="1">
      <alignment horizontal="left"/>
    </xf>
    <xf numFmtId="0" fontId="15" fillId="0" borderId="0" xfId="1" applyFont="1" applyAlignment="1">
      <alignment horizontal="left"/>
    </xf>
    <xf numFmtId="0" fontId="15" fillId="0" borderId="0" xfId="1" applyFont="1"/>
    <xf numFmtId="2" fontId="2" fillId="0" borderId="0" xfId="1" applyNumberFormat="1" applyFont="1" applyAlignment="1">
      <alignment horizontal="center"/>
    </xf>
    <xf numFmtId="4" fontId="2" fillId="0" borderId="0" xfId="1" applyNumberFormat="1" applyFont="1" applyAlignment="1">
      <alignment horizontal="left"/>
    </xf>
    <xf numFmtId="4" fontId="3" fillId="0" borderId="0" xfId="35" applyFont="1" applyAlignment="1">
      <alignment horizontal="left"/>
    </xf>
    <xf numFmtId="0" fontId="5" fillId="0" borderId="0" xfId="1" applyFont="1" applyAlignment="1">
      <alignment horizontal="left"/>
    </xf>
    <xf numFmtId="0" fontId="2" fillId="0" borderId="0" xfId="1" applyFont="1" applyAlignment="1">
      <alignment horizontal="right" vertical="top"/>
    </xf>
    <xf numFmtId="0" fontId="2" fillId="2" borderId="0" xfId="1" applyFont="1" applyFill="1" applyAlignment="1">
      <alignment horizontal="left" vertical="top"/>
    </xf>
    <xf numFmtId="49" fontId="29" fillId="0" borderId="0" xfId="1" applyNumberFormat="1" applyFont="1" applyAlignment="1">
      <alignment horizontal="left" vertical="center" wrapText="1"/>
    </xf>
    <xf numFmtId="49" fontId="6" fillId="3" borderId="0" xfId="1" applyNumberFormat="1" applyFont="1" applyFill="1" applyAlignment="1">
      <alignment horizontal="left" vertical="top" wrapText="1"/>
    </xf>
    <xf numFmtId="0" fontId="2" fillId="0" borderId="0" xfId="0" applyFont="1" applyAlignment="1">
      <alignment horizontal="left" vertical="top" wrapText="1"/>
    </xf>
    <xf numFmtId="4" fontId="2" fillId="0" borderId="0" xfId="0" applyNumberFormat="1" applyFont="1"/>
    <xf numFmtId="49" fontId="14" fillId="0" borderId="0" xfId="1" applyNumberFormat="1" applyFont="1" applyAlignment="1">
      <alignment horizontal="justify" vertical="top" wrapText="1"/>
    </xf>
    <xf numFmtId="0" fontId="2" fillId="2" borderId="0" xfId="1" applyFont="1" applyFill="1" applyAlignment="1">
      <alignment horizontal="right" vertical="top"/>
    </xf>
    <xf numFmtId="49" fontId="2" fillId="0" borderId="0" xfId="1" applyNumberFormat="1" applyFont="1" applyAlignment="1">
      <alignment horizontal="left" vertical="center" wrapText="1"/>
    </xf>
    <xf numFmtId="49" fontId="2" fillId="0" borderId="0" xfId="0" applyNumberFormat="1" applyFont="1" applyAlignment="1">
      <alignment wrapText="1"/>
    </xf>
    <xf numFmtId="0" fontId="38" fillId="2" borderId="0" xfId="1" applyFont="1" applyFill="1" applyAlignment="1">
      <alignment horizontal="right" vertical="top"/>
    </xf>
    <xf numFmtId="0" fontId="38" fillId="0" borderId="0" xfId="0" applyFont="1" applyAlignment="1">
      <alignment horizontal="center" vertical="top"/>
    </xf>
    <xf numFmtId="49" fontId="42" fillId="0" borderId="0" xfId="1" applyNumberFormat="1" applyFont="1" applyAlignment="1">
      <alignment horizontal="left" wrapText="1"/>
    </xf>
    <xf numFmtId="165" fontId="6" fillId="4" borderId="0" xfId="1" applyNumberFormat="1" applyFont="1" applyFill="1" applyAlignment="1">
      <alignment horizontal="center" vertical="top"/>
    </xf>
    <xf numFmtId="49" fontId="6" fillId="4" borderId="0" xfId="0" applyNumberFormat="1" applyFont="1" applyFill="1" applyAlignment="1">
      <alignment wrapText="1"/>
    </xf>
    <xf numFmtId="0" fontId="41" fillId="0" borderId="0" xfId="1" applyFont="1" applyAlignment="1">
      <alignment horizontal="right" vertical="top"/>
    </xf>
    <xf numFmtId="49" fontId="40" fillId="0" borderId="0" xfId="1" applyNumberFormat="1" applyFont="1" applyAlignment="1">
      <alignment horizontal="right"/>
    </xf>
    <xf numFmtId="49" fontId="39" fillId="0" borderId="0" xfId="0" applyNumberFormat="1" applyFont="1" applyAlignment="1">
      <alignment wrapText="1"/>
    </xf>
    <xf numFmtId="4" fontId="38" fillId="0" borderId="0" xfId="0" applyNumberFormat="1" applyFont="1" applyAlignment="1">
      <alignment horizontal="center"/>
    </xf>
    <xf numFmtId="0" fontId="38" fillId="0" borderId="0" xfId="0" applyFont="1" applyAlignment="1">
      <alignment horizontal="center"/>
    </xf>
    <xf numFmtId="4" fontId="39" fillId="0" borderId="0" xfId="1" applyNumberFormat="1" applyFont="1" applyAlignment="1">
      <alignment horizontal="right"/>
    </xf>
    <xf numFmtId="49" fontId="2" fillId="0" borderId="0" xfId="0" applyNumberFormat="1" applyFont="1" applyAlignment="1">
      <alignment horizontal="left" vertical="top" wrapText="1"/>
    </xf>
    <xf numFmtId="49" fontId="2" fillId="0" borderId="0" xfId="1" applyNumberFormat="1" applyFont="1" applyAlignment="1">
      <alignment horizontal="justify" wrapText="1"/>
    </xf>
    <xf numFmtId="49" fontId="38" fillId="0" borderId="0" xfId="1" applyNumberFormat="1" applyFont="1" applyAlignment="1">
      <alignment horizontal="justify" wrapText="1"/>
    </xf>
    <xf numFmtId="0" fontId="2" fillId="2" borderId="0" xfId="0" applyFont="1" applyFill="1" applyAlignment="1">
      <alignment horizontal="center" vertical="top"/>
    </xf>
    <xf numFmtId="49" fontId="29" fillId="4" borderId="0" xfId="1" applyNumberFormat="1" applyFont="1" applyFill="1" applyAlignment="1">
      <alignment horizontal="left" vertical="center" wrapText="1"/>
    </xf>
    <xf numFmtId="0" fontId="6" fillId="3" borderId="0" xfId="0" applyFont="1" applyFill="1" applyAlignment="1">
      <alignment horizontal="center" vertical="top" wrapText="1"/>
    </xf>
    <xf numFmtId="49" fontId="6" fillId="3" borderId="0" xfId="0" applyNumberFormat="1" applyFont="1" applyFill="1" applyAlignment="1">
      <alignment wrapText="1"/>
    </xf>
    <xf numFmtId="4" fontId="40" fillId="2" borderId="0" xfId="1" applyNumberFormat="1" applyFont="1" applyFill="1" applyAlignment="1">
      <alignment horizontal="center"/>
    </xf>
    <xf numFmtId="0" fontId="40" fillId="2" borderId="0" xfId="1" applyFont="1" applyFill="1" applyAlignment="1">
      <alignment horizontal="center"/>
    </xf>
    <xf numFmtId="166" fontId="40" fillId="2" borderId="0" xfId="1" applyNumberFormat="1" applyFont="1" applyFill="1" applyAlignment="1">
      <alignment horizontal="right"/>
    </xf>
    <xf numFmtId="0" fontId="4" fillId="0" borderId="0" xfId="1" applyFont="1" applyAlignment="1">
      <alignment vertical="center"/>
    </xf>
    <xf numFmtId="0" fontId="38" fillId="2" borderId="0" xfId="0" applyFont="1" applyFill="1" applyAlignment="1">
      <alignment horizontal="center" vertical="top"/>
    </xf>
    <xf numFmtId="0" fontId="43" fillId="0" borderId="0" xfId="0" applyFont="1"/>
    <xf numFmtId="165" fontId="6" fillId="3" borderId="0" xfId="1" applyNumberFormat="1" applyFont="1" applyFill="1" applyAlignment="1">
      <alignment horizontal="center" vertical="center"/>
    </xf>
    <xf numFmtId="49" fontId="6" fillId="3" borderId="0" xfId="1" applyNumberFormat="1" applyFont="1" applyFill="1" applyAlignment="1">
      <alignment horizontal="left" vertical="center" wrapText="1"/>
    </xf>
    <xf numFmtId="168" fontId="6" fillId="0" borderId="0" xfId="0" applyNumberFormat="1" applyFont="1" applyAlignment="1">
      <alignment horizontal="right"/>
    </xf>
    <xf numFmtId="168" fontId="39" fillId="0" borderId="0" xfId="0" applyNumberFormat="1" applyFont="1" applyAlignment="1">
      <alignment horizontal="right"/>
    </xf>
    <xf numFmtId="0" fontId="2" fillId="0" borderId="0" xfId="0" applyFont="1" applyAlignment="1">
      <alignment horizontal="center" vertical="center"/>
    </xf>
    <xf numFmtId="49" fontId="6" fillId="0" borderId="0" xfId="0" applyNumberFormat="1" applyFont="1" applyAlignment="1">
      <alignment vertical="center" wrapText="1"/>
    </xf>
    <xf numFmtId="4" fontId="2" fillId="0" borderId="0" xfId="0" applyNumberFormat="1" applyFont="1" applyAlignment="1">
      <alignment horizontal="right"/>
    </xf>
    <xf numFmtId="169" fontId="6" fillId="0" borderId="0" xfId="0" applyNumberFormat="1" applyFont="1" applyAlignment="1">
      <alignment horizontal="right"/>
    </xf>
    <xf numFmtId="165" fontId="6" fillId="4" borderId="0" xfId="1" applyNumberFormat="1" applyFont="1" applyFill="1" applyAlignment="1">
      <alignment horizontal="center" vertical="center"/>
    </xf>
    <xf numFmtId="49" fontId="6" fillId="4" borderId="0" xfId="0" applyNumberFormat="1" applyFont="1" applyFill="1" applyAlignment="1">
      <alignment vertical="center" wrapText="1"/>
    </xf>
    <xf numFmtId="49" fontId="6" fillId="3" borderId="0" xfId="0" applyNumberFormat="1" applyFont="1" applyFill="1" applyAlignment="1">
      <alignment vertical="center" wrapText="1"/>
    </xf>
    <xf numFmtId="0" fontId="38" fillId="0" borderId="0" xfId="0" applyFont="1" applyAlignment="1">
      <alignment horizontal="center" vertical="center"/>
    </xf>
    <xf numFmtId="49" fontId="39" fillId="0" borderId="0" xfId="0" applyNumberFormat="1" applyFont="1" applyAlignment="1">
      <alignment vertical="center" wrapText="1"/>
    </xf>
    <xf numFmtId="169" fontId="6" fillId="0" borderId="0" xfId="0" applyNumberFormat="1" applyFont="1" applyAlignment="1">
      <alignment horizontal="center"/>
    </xf>
    <xf numFmtId="169" fontId="39" fillId="0" borderId="0" xfId="1" applyNumberFormat="1" applyFont="1" applyAlignment="1">
      <alignment horizontal="right"/>
    </xf>
    <xf numFmtId="49" fontId="7" fillId="0" borderId="1" xfId="0" applyNumberFormat="1" applyFont="1" applyBorder="1" applyAlignment="1">
      <alignment wrapText="1"/>
    </xf>
    <xf numFmtId="168" fontId="41" fillId="0" borderId="1" xfId="0" applyNumberFormat="1" applyFont="1" applyBorder="1" applyAlignment="1">
      <alignment horizontal="right"/>
    </xf>
    <xf numFmtId="0" fontId="44" fillId="0" borderId="0" xfId="1" applyFont="1" applyAlignment="1">
      <alignment horizontal="left" vertical="top"/>
    </xf>
    <xf numFmtId="0" fontId="51" fillId="0" borderId="0" xfId="1" applyFont="1" applyAlignment="1">
      <alignment horizontal="left" vertical="top" wrapText="1"/>
    </xf>
    <xf numFmtId="166" fontId="45" fillId="0" borderId="0" xfId="1" applyNumberFormat="1" applyFont="1"/>
    <xf numFmtId="0" fontId="52" fillId="0" borderId="0" xfId="1" applyFont="1" applyAlignment="1">
      <alignment horizontal="left" vertical="top" wrapText="1"/>
    </xf>
    <xf numFmtId="166" fontId="7" fillId="0" borderId="0" xfId="1" applyNumberFormat="1" applyFont="1" applyAlignment="1">
      <alignment horizontal="center"/>
    </xf>
    <xf numFmtId="0" fontId="57" fillId="0" borderId="0" xfId="1" applyFont="1" applyAlignment="1">
      <alignment horizontal="center"/>
    </xf>
    <xf numFmtId="0" fontId="53" fillId="4" borderId="0" xfId="1" applyFont="1" applyFill="1" applyAlignment="1">
      <alignment horizontal="left" vertical="center" wrapText="1"/>
    </xf>
    <xf numFmtId="166" fontId="46" fillId="2" borderId="0" xfId="1" applyNumberFormat="1" applyFont="1" applyFill="1"/>
    <xf numFmtId="0" fontId="44" fillId="0" borderId="0" xfId="1" applyFont="1" applyAlignment="1">
      <alignment horizontal="left" wrapText="1"/>
    </xf>
    <xf numFmtId="166" fontId="45" fillId="0" borderId="0" xfId="1" applyNumberFormat="1" applyFont="1" applyAlignment="1">
      <alignment horizontal="center"/>
    </xf>
    <xf numFmtId="0" fontId="45" fillId="0" borderId="0" xfId="1" applyFont="1" applyAlignment="1">
      <alignment horizontal="center"/>
    </xf>
    <xf numFmtId="49" fontId="38" fillId="0" borderId="0" xfId="0" applyNumberFormat="1" applyFont="1" applyAlignment="1">
      <alignment horizontal="justify" vertical="top" wrapText="1"/>
    </xf>
    <xf numFmtId="0" fontId="44" fillId="0" borderId="0" xfId="1" applyFont="1"/>
    <xf numFmtId="0" fontId="50" fillId="0" borderId="0" xfId="1" applyFont="1" applyAlignment="1">
      <alignment horizontal="left" wrapText="1"/>
    </xf>
    <xf numFmtId="0" fontId="47" fillId="0" borderId="0" xfId="1" applyFont="1" applyAlignment="1">
      <alignment horizontal="left" wrapText="1"/>
    </xf>
    <xf numFmtId="4" fontId="2" fillId="0" borderId="4" xfId="1" applyNumberFormat="1" applyFont="1" applyBorder="1" applyAlignment="1">
      <alignment horizontal="center"/>
    </xf>
    <xf numFmtId="0" fontId="2" fillId="0" borderId="4" xfId="1" applyFont="1" applyBorder="1" applyAlignment="1">
      <alignment horizontal="center"/>
    </xf>
    <xf numFmtId="168" fontId="2" fillId="0" borderId="4" xfId="1" applyNumberFormat="1" applyFont="1" applyBorder="1" applyAlignment="1">
      <alignment horizontal="right"/>
    </xf>
    <xf numFmtId="168" fontId="6" fillId="0" borderId="4" xfId="0" applyNumberFormat="1" applyFont="1" applyBorder="1" applyAlignment="1">
      <alignment horizontal="right"/>
    </xf>
    <xf numFmtId="49" fontId="56" fillId="0" borderId="0" xfId="0" applyNumberFormat="1" applyFont="1" applyAlignment="1">
      <alignment horizontal="left" vertical="top" wrapText="1"/>
    </xf>
    <xf numFmtId="0" fontId="2" fillId="0" borderId="0" xfId="1" applyFont="1" applyAlignment="1">
      <alignment horizontal="left" vertical="top" wrapText="1"/>
    </xf>
    <xf numFmtId="0" fontId="33" fillId="0" borderId="0" xfId="1" applyFont="1" applyAlignment="1">
      <alignment horizontal="left" vertical="top" wrapText="1"/>
    </xf>
    <xf numFmtId="0" fontId="14" fillId="0" borderId="0" xfId="1" applyFont="1" applyAlignment="1">
      <alignment horizontal="left" vertical="top" wrapText="1"/>
    </xf>
    <xf numFmtId="168" fontId="7" fillId="0" borderId="0" xfId="0" applyNumberFormat="1" applyFont="1" applyAlignment="1">
      <alignment horizontal="left"/>
    </xf>
    <xf numFmtId="0" fontId="34" fillId="0" borderId="0" xfId="1" applyFont="1" applyAlignment="1">
      <alignment horizontal="left" vertical="top" wrapText="1"/>
    </xf>
    <xf numFmtId="49" fontId="54" fillId="0" borderId="0" xfId="1" applyNumberFormat="1" applyFont="1" applyAlignment="1">
      <alignment horizontal="left" vertical="top" wrapText="1"/>
    </xf>
    <xf numFmtId="168" fontId="7" fillId="2" borderId="0" xfId="1" applyNumberFormat="1" applyFont="1" applyFill="1" applyAlignment="1">
      <alignment horizontal="left"/>
    </xf>
    <xf numFmtId="168" fontId="7" fillId="0" borderId="3" xfId="0" applyNumberFormat="1" applyFont="1" applyBorder="1" applyAlignment="1">
      <alignment horizontal="left"/>
    </xf>
    <xf numFmtId="0" fontId="55" fillId="0" borderId="0" xfId="8" applyFont="1" applyAlignment="1">
      <alignment horizontal="center" vertical="top" wrapText="1"/>
    </xf>
    <xf numFmtId="0" fontId="1" fillId="0" borderId="0" xfId="8" applyAlignment="1">
      <alignment horizontal="left"/>
    </xf>
    <xf numFmtId="0" fontId="33" fillId="0" borderId="0" xfId="8" applyFont="1" applyAlignment="1">
      <alignment horizontal="left" vertical="top" wrapText="1"/>
    </xf>
    <xf numFmtId="0" fontId="33" fillId="0" borderId="0" xfId="8" applyFont="1" applyAlignment="1">
      <alignment horizontal="left" vertical="top"/>
    </xf>
    <xf numFmtId="0" fontId="3" fillId="0" borderId="0" xfId="8" applyFont="1" applyAlignment="1">
      <alignment horizontal="left" vertical="top" wrapText="1"/>
    </xf>
    <xf numFmtId="168" fontId="2" fillId="0" borderId="4" xfId="1" applyNumberFormat="1" applyFont="1" applyBorder="1" applyAlignment="1" applyProtection="1">
      <alignment horizontal="center"/>
      <protection locked="0"/>
    </xf>
    <xf numFmtId="4" fontId="2" fillId="0" borderId="4" xfId="1" applyNumberFormat="1" applyFont="1" applyBorder="1" applyAlignment="1" applyProtection="1">
      <alignment horizontal="center"/>
      <protection locked="0"/>
    </xf>
  </cellXfs>
  <cellStyles count="36">
    <cellStyle name="Comma 2" xfId="24" xr:uid="{00000000-0005-0000-0000-000000000000}"/>
    <cellStyle name="Comma 3" xfId="25" xr:uid="{00000000-0005-0000-0000-000001000000}"/>
    <cellStyle name="Comma 4" xfId="26" xr:uid="{00000000-0005-0000-0000-000002000000}"/>
    <cellStyle name="Comma 5" xfId="27" xr:uid="{00000000-0005-0000-0000-000003000000}"/>
    <cellStyle name="Excel Built-in Explanatory Text" xfId="2" xr:uid="{00000000-0005-0000-0000-000004000000}"/>
    <cellStyle name="Hiperveza" xfId="4" builtinId="8"/>
    <cellStyle name="Normal 2" xfId="8" xr:uid="{00000000-0005-0000-0000-000007000000}"/>
    <cellStyle name="Normal 2 2" xfId="9" xr:uid="{00000000-0005-0000-0000-000008000000}"/>
    <cellStyle name="Normal 2 3" xfId="23" xr:uid="{00000000-0005-0000-0000-000009000000}"/>
    <cellStyle name="Normal 20" xfId="10" xr:uid="{00000000-0005-0000-0000-00000A000000}"/>
    <cellStyle name="Normal 3" xfId="5" xr:uid="{00000000-0005-0000-0000-00000B000000}"/>
    <cellStyle name="Normal 3 2" xfId="11" xr:uid="{00000000-0005-0000-0000-00000C000000}"/>
    <cellStyle name="Normal 3 3" xfId="34" xr:uid="{00000000-0005-0000-0000-00000D000000}"/>
    <cellStyle name="Normal 4" xfId="6" xr:uid="{00000000-0005-0000-0000-00000E000000}"/>
    <cellStyle name="Normal 4 10" xfId="33" xr:uid="{00000000-0005-0000-0000-00000F000000}"/>
    <cellStyle name="Normal 4 2" xfId="32" xr:uid="{00000000-0005-0000-0000-000010000000}"/>
    <cellStyle name="Normal 4 3" xfId="21" xr:uid="{00000000-0005-0000-0000-000011000000}"/>
    <cellStyle name="Normal 5" xfId="28" xr:uid="{00000000-0005-0000-0000-000012000000}"/>
    <cellStyle name="Normal 6" xfId="20" xr:uid="{00000000-0005-0000-0000-000013000000}"/>
    <cellStyle name="Normal 7" xfId="29" xr:uid="{00000000-0005-0000-0000-000014000000}"/>
    <cellStyle name="Normal 8" xfId="30" xr:uid="{00000000-0005-0000-0000-000015000000}"/>
    <cellStyle name="Normal 9" xfId="7" xr:uid="{00000000-0005-0000-0000-000016000000}"/>
    <cellStyle name="Normal_ponder" xfId="1" xr:uid="{00000000-0005-0000-0000-000017000000}"/>
    <cellStyle name="Normal_UGOVORNI TROŠK." xfId="35" xr:uid="{00000000-0005-0000-0000-000018000000}"/>
    <cellStyle name="Normalno" xfId="0" builtinId="0"/>
    <cellStyle name="Normalno 2" xfId="12" xr:uid="{00000000-0005-0000-0000-000019000000}"/>
    <cellStyle name="Normalno 2 2" xfId="31" xr:uid="{00000000-0005-0000-0000-00001A000000}"/>
    <cellStyle name="Normalno 3" xfId="3" xr:uid="{00000000-0005-0000-0000-00001B000000}"/>
    <cellStyle name="Normalno 3 2" xfId="13" xr:uid="{00000000-0005-0000-0000-00001C000000}"/>
    <cellStyle name="Normalno 3 3" xfId="14" xr:uid="{00000000-0005-0000-0000-00001D000000}"/>
    <cellStyle name="Obično 2" xfId="22" xr:uid="{00000000-0005-0000-0000-00001E000000}"/>
    <cellStyle name="Obično 5 15" xfId="15" xr:uid="{00000000-0005-0000-0000-00001F000000}"/>
    <cellStyle name="Obično_051Pošta" xfId="19" xr:uid="{00000000-0005-0000-0000-000020000000}"/>
    <cellStyle name="Style 1" xfId="16" xr:uid="{00000000-0005-0000-0000-000021000000}"/>
    <cellStyle name="Zarez 3 23" xfId="17" xr:uid="{00000000-0005-0000-0000-000022000000}"/>
    <cellStyle name="Zarez 4 2" xfId="18" xr:uid="{00000000-0005-0000-0000-000023000000}"/>
  </cellStyles>
  <dxfs count="0"/>
  <tableStyles count="0" defaultTableStyle="TableStyleMedium2" defaultPivotStyle="PivotStyleLight16"/>
  <colors>
    <mruColors>
      <color rgb="FF484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256445</xdr:colOff>
      <xdr:row>0</xdr:row>
      <xdr:rowOff>0</xdr:rowOff>
    </xdr:from>
    <xdr:to>
      <xdr:col>2</xdr:col>
      <xdr:colOff>432290</xdr:colOff>
      <xdr:row>5</xdr:row>
      <xdr:rowOff>99073</xdr:rowOff>
    </xdr:to>
    <xdr:pic>
      <xdr:nvPicPr>
        <xdr:cNvPr id="2" name="Slika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445" y="0"/>
          <a:ext cx="1395045" cy="9489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219075</xdr:colOff>
      <xdr:row>1</xdr:row>
      <xdr:rowOff>9525</xdr:rowOff>
    </xdr:from>
    <xdr:to>
      <xdr:col>1</xdr:col>
      <xdr:colOff>2009774</xdr:colOff>
      <xdr:row>7</xdr:row>
      <xdr:rowOff>99392</xdr:rowOff>
    </xdr:to>
    <xdr:pic>
      <xdr:nvPicPr>
        <xdr:cNvPr id="2" name="Slika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6275" y="9525"/>
          <a:ext cx="1790699" cy="11887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Samostalno\2017\PROJEKTI\Susara%20Francuska\Francuska\proracun%20trokrakih%20venti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NIX"/>
      <sheetName val="SIEMENS"/>
      <sheetName val="SAUTER"/>
      <sheetName val="PODACI"/>
    </sheetNames>
    <sheetDataSet>
      <sheetData sheetId="0"/>
      <sheetData sheetId="1"/>
      <sheetData sheetId="2"/>
      <sheetData sheetId="3">
        <row r="6">
          <cell r="I6">
            <v>0.4</v>
          </cell>
          <cell r="J6">
            <v>15</v>
          </cell>
          <cell r="K6">
            <v>0.63</v>
          </cell>
          <cell r="L6">
            <v>15</v>
          </cell>
          <cell r="M6">
            <v>0.63</v>
          </cell>
          <cell r="N6">
            <v>15</v>
          </cell>
        </row>
        <row r="7">
          <cell r="I7">
            <v>0.63</v>
          </cell>
          <cell r="J7">
            <v>15</v>
          </cell>
          <cell r="K7">
            <v>1</v>
          </cell>
          <cell r="L7">
            <v>15</v>
          </cell>
          <cell r="M7">
            <v>1</v>
          </cell>
          <cell r="N7">
            <v>15</v>
          </cell>
        </row>
        <row r="8">
          <cell r="I8">
            <v>1</v>
          </cell>
          <cell r="J8">
            <v>15</v>
          </cell>
          <cell r="K8">
            <v>1.6</v>
          </cell>
          <cell r="L8">
            <v>15</v>
          </cell>
          <cell r="M8">
            <v>1.6</v>
          </cell>
          <cell r="N8">
            <v>15</v>
          </cell>
        </row>
        <row r="9">
          <cell r="I9">
            <v>1.6</v>
          </cell>
          <cell r="J9">
            <v>15</v>
          </cell>
          <cell r="K9">
            <v>2.5</v>
          </cell>
          <cell r="L9">
            <v>15</v>
          </cell>
          <cell r="M9">
            <v>2.5</v>
          </cell>
          <cell r="N9">
            <v>15</v>
          </cell>
        </row>
        <row r="10">
          <cell r="I10">
            <v>2.5</v>
          </cell>
          <cell r="J10">
            <v>15</v>
          </cell>
          <cell r="K10">
            <v>4</v>
          </cell>
          <cell r="L10">
            <v>15</v>
          </cell>
          <cell r="M10">
            <v>4</v>
          </cell>
          <cell r="N10">
            <v>15</v>
          </cell>
        </row>
        <row r="11">
          <cell r="I11">
            <v>4</v>
          </cell>
          <cell r="J11">
            <v>15</v>
          </cell>
          <cell r="K11">
            <v>5</v>
          </cell>
          <cell r="L11">
            <v>15</v>
          </cell>
          <cell r="M11">
            <v>5</v>
          </cell>
          <cell r="N11">
            <v>20</v>
          </cell>
        </row>
        <row r="12">
          <cell r="I12">
            <v>6.3</v>
          </cell>
          <cell r="J12">
            <v>25</v>
          </cell>
          <cell r="K12">
            <v>7.5</v>
          </cell>
          <cell r="L12">
            <v>25</v>
          </cell>
          <cell r="M12">
            <v>6.3</v>
          </cell>
          <cell r="N12">
            <v>20</v>
          </cell>
        </row>
        <row r="13">
          <cell r="I13">
            <v>10</v>
          </cell>
          <cell r="J13">
            <v>25</v>
          </cell>
          <cell r="K13">
            <v>12</v>
          </cell>
          <cell r="L13">
            <v>40</v>
          </cell>
          <cell r="M13">
            <v>10</v>
          </cell>
          <cell r="N13">
            <v>25</v>
          </cell>
        </row>
        <row r="14">
          <cell r="I14">
            <v>16</v>
          </cell>
          <cell r="J14">
            <v>32</v>
          </cell>
          <cell r="K14">
            <v>19</v>
          </cell>
          <cell r="L14">
            <v>40</v>
          </cell>
          <cell r="M14">
            <v>16</v>
          </cell>
          <cell r="N14">
            <v>32</v>
          </cell>
        </row>
        <row r="15">
          <cell r="I15">
            <v>22</v>
          </cell>
          <cell r="J15">
            <v>40</v>
          </cell>
          <cell r="K15">
            <v>31</v>
          </cell>
          <cell r="L15">
            <v>50</v>
          </cell>
          <cell r="M15">
            <v>25</v>
          </cell>
          <cell r="N15">
            <v>40</v>
          </cell>
        </row>
        <row r="16">
          <cell r="I16">
            <v>28</v>
          </cell>
          <cell r="J16">
            <v>50</v>
          </cell>
          <cell r="K16">
            <v>49</v>
          </cell>
          <cell r="L16">
            <v>65</v>
          </cell>
          <cell r="M16">
            <v>40</v>
          </cell>
          <cell r="N16">
            <v>50</v>
          </cell>
        </row>
        <row r="17">
          <cell r="I17">
            <v>40</v>
          </cell>
          <cell r="J17">
            <v>50</v>
          </cell>
          <cell r="K17">
            <v>78</v>
          </cell>
          <cell r="L17">
            <v>80</v>
          </cell>
          <cell r="M17">
            <v>63</v>
          </cell>
          <cell r="N17">
            <v>65</v>
          </cell>
        </row>
        <row r="18">
          <cell r="I18">
            <v>49</v>
          </cell>
          <cell r="J18">
            <v>65</v>
          </cell>
          <cell r="K18">
            <v>124</v>
          </cell>
          <cell r="L18">
            <v>100</v>
          </cell>
          <cell r="M18">
            <v>100</v>
          </cell>
          <cell r="N18">
            <v>80</v>
          </cell>
        </row>
        <row r="19">
          <cell r="I19">
            <v>78</v>
          </cell>
          <cell r="J19">
            <v>80</v>
          </cell>
          <cell r="K19">
            <v>200</v>
          </cell>
          <cell r="L19">
            <v>125</v>
          </cell>
          <cell r="M19">
            <v>160</v>
          </cell>
          <cell r="N19">
            <v>100</v>
          </cell>
        </row>
        <row r="20">
          <cell r="I20">
            <v>124</v>
          </cell>
          <cell r="J20">
            <v>100</v>
          </cell>
          <cell r="K20">
            <v>300</v>
          </cell>
          <cell r="L20">
            <v>150</v>
          </cell>
          <cell r="M20">
            <v>250</v>
          </cell>
          <cell r="N20">
            <v>125</v>
          </cell>
        </row>
        <row r="21">
          <cell r="I21">
            <v>200</v>
          </cell>
          <cell r="J21">
            <v>125</v>
          </cell>
          <cell r="M21">
            <v>400</v>
          </cell>
          <cell r="N21">
            <v>150</v>
          </cell>
        </row>
        <row r="22">
          <cell r="I22">
            <v>300</v>
          </cell>
          <cell r="J22">
            <v>150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m-projekt@net.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49"/>
  <sheetViews>
    <sheetView view="pageBreakPreview" zoomScale="130" zoomScaleNormal="100" zoomScaleSheetLayoutView="130" workbookViewId="0">
      <selection activeCell="D17" sqref="D17"/>
    </sheetView>
  </sheetViews>
  <sheetFormatPr defaultColWidth="8.85546875" defaultRowHeight="12.75"/>
  <cols>
    <col min="1" max="2" width="8.85546875" style="1"/>
    <col min="3" max="3" width="12.140625" style="1" bestFit="1" customWidth="1"/>
    <col min="4" max="16384" width="8.85546875" style="1"/>
  </cols>
  <sheetData>
    <row r="2" spans="2:8">
      <c r="E2" s="1" t="s">
        <v>36</v>
      </c>
    </row>
    <row r="3" spans="2:8" ht="15">
      <c r="E3" s="2" t="s">
        <v>20</v>
      </c>
    </row>
    <row r="4" spans="2:8">
      <c r="E4" s="1" t="s">
        <v>21</v>
      </c>
    </row>
    <row r="5" spans="2:8">
      <c r="E5" s="1" t="s">
        <v>22</v>
      </c>
    </row>
    <row r="8" spans="2:8">
      <c r="B8" s="1" t="s">
        <v>37</v>
      </c>
      <c r="C8" s="188" t="s">
        <v>61</v>
      </c>
      <c r="D8" s="188"/>
      <c r="E8" s="188"/>
      <c r="F8" s="188"/>
      <c r="G8" s="188"/>
    </row>
    <row r="9" spans="2:8" ht="14.25">
      <c r="C9" s="189" t="s">
        <v>52</v>
      </c>
      <c r="D9" s="190"/>
      <c r="E9" s="190"/>
      <c r="F9" s="190"/>
      <c r="G9" s="190"/>
    </row>
    <row r="10" spans="2:8">
      <c r="C10" s="188" t="s">
        <v>53</v>
      </c>
      <c r="D10" s="188"/>
      <c r="E10" s="188"/>
      <c r="F10" s="188"/>
      <c r="G10" s="188"/>
    </row>
    <row r="12" spans="2:8" ht="78.599999999999994" customHeight="1">
      <c r="B12" s="5" t="s">
        <v>38</v>
      </c>
      <c r="C12" s="191" t="s">
        <v>54</v>
      </c>
      <c r="D12" s="191"/>
      <c r="E12" s="191"/>
      <c r="F12" s="191"/>
      <c r="G12" s="191"/>
      <c r="H12" s="191"/>
    </row>
    <row r="13" spans="2:8">
      <c r="C13" s="3"/>
    </row>
    <row r="14" spans="2:8">
      <c r="C14" s="3"/>
    </row>
    <row r="16" spans="2:8">
      <c r="B16" s="1" t="s">
        <v>39</v>
      </c>
      <c r="C16" s="1" t="s">
        <v>55</v>
      </c>
    </row>
    <row r="17" spans="2:8">
      <c r="C17" s="1" t="s">
        <v>56</v>
      </c>
    </row>
    <row r="22" spans="2:8" ht="13.15" customHeight="1">
      <c r="B22" s="187" t="s">
        <v>136</v>
      </c>
      <c r="C22" s="187"/>
      <c r="D22" s="187"/>
      <c r="E22" s="187"/>
      <c r="F22" s="187"/>
      <c r="G22" s="187"/>
      <c r="H22" s="187"/>
    </row>
    <row r="23" spans="2:8">
      <c r="B23" s="187"/>
      <c r="C23" s="187"/>
      <c r="D23" s="187"/>
      <c r="E23" s="187"/>
      <c r="F23" s="187"/>
      <c r="G23" s="187"/>
      <c r="H23" s="187"/>
    </row>
    <row r="24" spans="2:8" ht="28.15" customHeight="1">
      <c r="B24" s="187"/>
      <c r="C24" s="187"/>
      <c r="D24" s="187"/>
      <c r="E24" s="187"/>
      <c r="F24" s="187"/>
      <c r="G24" s="187"/>
      <c r="H24" s="187"/>
    </row>
    <row r="49" spans="5:5">
      <c r="E49" s="4"/>
    </row>
  </sheetData>
  <sheetProtection sheet="1" objects="1" scenarios="1"/>
  <mergeCells count="5">
    <mergeCell ref="B22:H24"/>
    <mergeCell ref="C8:G8"/>
    <mergeCell ref="C9:G9"/>
    <mergeCell ref="C10:G10"/>
    <mergeCell ref="C12:H12"/>
  </mergeCells>
  <pageMargins left="0.7" right="0.7" top="0.75" bottom="0.75" header="0.3" footer="0.3"/>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210"/>
  <sheetViews>
    <sheetView showZeros="0" tabSelected="1" view="pageBreakPreview" topLeftCell="A172" zoomScale="70" zoomScaleNormal="25" zoomScaleSheetLayoutView="70" workbookViewId="0">
      <selection activeCell="E176" sqref="E176"/>
    </sheetView>
  </sheetViews>
  <sheetFormatPr defaultRowHeight="15"/>
  <cols>
    <col min="1" max="1" width="6.7109375" style="6" customWidth="1"/>
    <col min="2" max="2" width="78.7109375" style="6" customWidth="1"/>
    <col min="3" max="3" width="15" style="6" customWidth="1"/>
    <col min="4" max="4" width="9.140625" style="6" customWidth="1"/>
    <col min="5" max="5" width="12.7109375" style="28" customWidth="1"/>
    <col min="6" max="6" width="16.28515625" style="6" customWidth="1"/>
    <col min="8" max="8" width="8.42578125" customWidth="1"/>
  </cols>
  <sheetData>
    <row r="2" spans="1:10" ht="5.25" customHeight="1">
      <c r="D2" s="7"/>
      <c r="E2" s="8"/>
      <c r="F2" s="9"/>
    </row>
    <row r="3" spans="1:10" ht="20.100000000000001" customHeight="1">
      <c r="B3" s="10"/>
      <c r="C3" s="10" t="s">
        <v>19</v>
      </c>
      <c r="E3" s="8"/>
      <c r="F3" s="9"/>
    </row>
    <row r="4" spans="1:10" ht="20.100000000000001" customHeight="1">
      <c r="B4" s="11"/>
      <c r="C4" s="11" t="s">
        <v>20</v>
      </c>
      <c r="E4" s="8"/>
      <c r="F4" s="9"/>
    </row>
    <row r="5" spans="1:10" ht="20.100000000000001" customHeight="1">
      <c r="B5" s="10"/>
      <c r="C5" s="10" t="s">
        <v>21</v>
      </c>
      <c r="E5" s="8"/>
      <c r="F5" s="9"/>
    </row>
    <row r="6" spans="1:10" ht="20.100000000000001" customHeight="1">
      <c r="B6" s="10"/>
      <c r="C6" s="10" t="s">
        <v>22</v>
      </c>
      <c r="E6" s="8"/>
      <c r="F6" s="9"/>
      <c r="J6" s="12"/>
    </row>
    <row r="7" spans="1:10" s="15" customFormat="1" ht="17.25" customHeight="1">
      <c r="A7" s="13"/>
      <c r="B7" s="14"/>
      <c r="D7" s="16"/>
      <c r="E7" s="17"/>
      <c r="F7" s="18"/>
      <c r="J7" s="12"/>
    </row>
    <row r="8" spans="1:10" s="25" customFormat="1" ht="18.75">
      <c r="A8" s="19"/>
      <c r="B8" s="20"/>
      <c r="C8" s="21"/>
      <c r="D8" s="22"/>
      <c r="E8" s="23"/>
      <c r="F8" s="24"/>
      <c r="J8" s="12"/>
    </row>
    <row r="9" spans="1:10" s="25" customFormat="1" ht="88.15" customHeight="1">
      <c r="A9" s="26"/>
      <c r="B9" s="184" t="s">
        <v>137</v>
      </c>
      <c r="C9" s="184"/>
      <c r="D9" s="184"/>
      <c r="E9" s="184"/>
      <c r="F9" s="27"/>
      <c r="J9" s="12"/>
    </row>
    <row r="10" spans="1:10">
      <c r="J10" s="12"/>
    </row>
    <row r="11" spans="1:10" s="25" customFormat="1">
      <c r="A11" s="6"/>
      <c r="B11" s="29" t="s">
        <v>41</v>
      </c>
      <c r="C11" s="6"/>
      <c r="D11" s="6"/>
      <c r="E11" s="28"/>
      <c r="F11" s="6"/>
      <c r="J11" s="12"/>
    </row>
    <row r="12" spans="1:10">
      <c r="J12" s="12"/>
    </row>
    <row r="13" spans="1:10" s="34" customFormat="1" ht="18">
      <c r="A13" s="30"/>
      <c r="B13" s="31" t="s">
        <v>26</v>
      </c>
      <c r="C13" s="31"/>
      <c r="D13" s="31"/>
      <c r="E13" s="32"/>
      <c r="F13" s="33"/>
      <c r="J13" s="12"/>
    </row>
    <row r="14" spans="1:10" s="34" customFormat="1" ht="280.5" customHeight="1">
      <c r="A14" s="30"/>
      <c r="B14" s="178" t="s">
        <v>103</v>
      </c>
      <c r="C14" s="178"/>
      <c r="D14" s="178"/>
      <c r="E14" s="178"/>
      <c r="F14" s="33"/>
      <c r="J14" s="12"/>
    </row>
    <row r="15" spans="1:10" s="34" customFormat="1">
      <c r="A15" s="35"/>
      <c r="B15" s="36"/>
      <c r="C15" s="37"/>
      <c r="D15" s="38"/>
      <c r="E15" s="32"/>
      <c r="F15" s="33"/>
      <c r="J15" s="12"/>
    </row>
    <row r="16" spans="1:10" s="15" customFormat="1" ht="174" customHeight="1">
      <c r="A16" s="13"/>
      <c r="B16" s="39" t="s">
        <v>127</v>
      </c>
      <c r="C16" s="40"/>
      <c r="D16" s="41"/>
      <c r="E16" s="40"/>
      <c r="J16" s="12"/>
    </row>
    <row r="17" spans="1:10" s="15" customFormat="1" ht="33.6" customHeight="1">
      <c r="A17" s="13"/>
      <c r="B17" s="42" t="s">
        <v>57</v>
      </c>
      <c r="C17" s="40"/>
      <c r="D17" s="41"/>
      <c r="E17" s="40"/>
      <c r="J17" s="12"/>
    </row>
    <row r="18" spans="1:10" s="15" customFormat="1" ht="33" customHeight="1">
      <c r="A18" s="13"/>
      <c r="B18" s="42" t="s">
        <v>58</v>
      </c>
      <c r="C18" s="40"/>
      <c r="D18" s="43"/>
      <c r="E18" s="40"/>
      <c r="J18" s="12"/>
    </row>
    <row r="19" spans="1:10" s="15" customFormat="1" ht="49.15" customHeight="1">
      <c r="A19" s="13"/>
      <c r="B19" s="42" t="s">
        <v>122</v>
      </c>
      <c r="C19" s="40"/>
      <c r="D19" s="41"/>
      <c r="E19" s="40"/>
      <c r="J19" s="12"/>
    </row>
    <row r="20" spans="1:10" s="15" customFormat="1" ht="50.45" customHeight="1">
      <c r="A20" s="13"/>
      <c r="B20" s="42" t="s">
        <v>44</v>
      </c>
      <c r="C20" s="40"/>
      <c r="D20" s="44"/>
      <c r="E20" s="40"/>
      <c r="J20" s="12"/>
    </row>
    <row r="21" spans="1:10" s="15" customFormat="1" ht="92.45" customHeight="1">
      <c r="A21" s="45"/>
      <c r="B21" s="42" t="s">
        <v>47</v>
      </c>
      <c r="C21" s="40"/>
      <c r="D21" s="41"/>
      <c r="E21" s="40"/>
      <c r="J21" s="12"/>
    </row>
    <row r="22" spans="1:10" s="15" customFormat="1" ht="14.25">
      <c r="A22" s="13"/>
      <c r="B22" s="42"/>
      <c r="C22" s="40"/>
      <c r="D22" s="41"/>
      <c r="E22" s="40"/>
      <c r="J22" s="12"/>
    </row>
    <row r="23" spans="1:10" s="15" customFormat="1" ht="79.150000000000006" customHeight="1">
      <c r="A23" s="13"/>
      <c r="B23" s="42" t="s">
        <v>45</v>
      </c>
      <c r="C23" s="40"/>
      <c r="D23" s="41"/>
      <c r="E23" s="40"/>
      <c r="J23" s="12"/>
    </row>
    <row r="24" spans="1:10" s="15" customFormat="1" ht="14.25">
      <c r="A24" s="13"/>
      <c r="B24" s="42"/>
      <c r="C24" s="40"/>
      <c r="D24" s="41"/>
      <c r="E24" s="40"/>
      <c r="J24" s="12"/>
    </row>
    <row r="25" spans="1:10" s="15" customFormat="1" ht="94.15" customHeight="1">
      <c r="A25" s="13"/>
      <c r="B25" s="42" t="s">
        <v>104</v>
      </c>
      <c r="C25" s="40"/>
      <c r="D25" s="41"/>
      <c r="E25" s="40"/>
      <c r="J25" s="12"/>
    </row>
    <row r="26" spans="1:10" s="15" customFormat="1" ht="132" customHeight="1">
      <c r="A26" s="13"/>
      <c r="B26" s="42" t="s">
        <v>59</v>
      </c>
      <c r="C26" s="40"/>
      <c r="D26" s="41"/>
      <c r="E26" s="40"/>
      <c r="J26" s="12"/>
    </row>
    <row r="27" spans="1:10" s="15" customFormat="1" ht="14.25">
      <c r="A27" s="13"/>
      <c r="B27" s="42" t="s">
        <v>46</v>
      </c>
      <c r="C27" s="40"/>
      <c r="D27" s="41"/>
      <c r="E27" s="40"/>
      <c r="J27" s="12"/>
    </row>
    <row r="28" spans="1:10" s="48" customFormat="1" ht="81" customHeight="1">
      <c r="A28" s="13"/>
      <c r="B28" s="42" t="s">
        <v>60</v>
      </c>
      <c r="C28" s="46"/>
      <c r="D28" s="47"/>
      <c r="E28" s="46"/>
      <c r="G28" s="12">
        <f t="shared" ref="G28" si="0">F28*7.5345</f>
        <v>0</v>
      </c>
      <c r="J28" s="12"/>
    </row>
    <row r="29" spans="1:10" s="25" customFormat="1" ht="18.75" thickBot="1">
      <c r="A29" s="19"/>
      <c r="B29" s="49"/>
      <c r="C29" s="50"/>
      <c r="D29" s="51"/>
      <c r="E29" s="52"/>
      <c r="F29" s="53"/>
      <c r="J29" s="12"/>
    </row>
    <row r="30" spans="1:10" s="25" customFormat="1" ht="36.75" thickBot="1">
      <c r="A30" s="54" t="s">
        <v>25</v>
      </c>
      <c r="B30" s="55" t="s">
        <v>24</v>
      </c>
      <c r="C30" s="55" t="s">
        <v>12</v>
      </c>
      <c r="D30" s="56" t="s">
        <v>23</v>
      </c>
      <c r="E30" s="57" t="s">
        <v>16</v>
      </c>
      <c r="F30" s="58" t="s">
        <v>17</v>
      </c>
      <c r="J30" s="12"/>
    </row>
    <row r="31" spans="1:10" s="25" customFormat="1" ht="18">
      <c r="A31" s="19"/>
      <c r="B31" s="59"/>
      <c r="C31" s="21"/>
      <c r="D31" s="22"/>
      <c r="E31" s="23"/>
      <c r="F31" s="24"/>
      <c r="J31" s="12"/>
    </row>
    <row r="32" spans="1:10">
      <c r="J32" s="12"/>
    </row>
    <row r="33" spans="1:10" s="25" customFormat="1">
      <c r="A33" s="60" t="s">
        <v>9</v>
      </c>
      <c r="B33" s="61" t="s">
        <v>33</v>
      </c>
      <c r="C33" s="62"/>
      <c r="D33" s="63"/>
      <c r="E33" s="64"/>
      <c r="F33" s="65"/>
      <c r="J33" s="12"/>
    </row>
    <row r="34" spans="1:10" s="71" customFormat="1">
      <c r="A34" s="66"/>
      <c r="B34" s="67"/>
      <c r="C34" s="68"/>
      <c r="D34" s="69"/>
      <c r="E34" s="70"/>
      <c r="F34" s="68"/>
      <c r="J34" s="12"/>
    </row>
    <row r="35" spans="1:10" s="25" customFormat="1">
      <c r="A35" s="50"/>
      <c r="B35" s="29" t="s">
        <v>11</v>
      </c>
      <c r="C35" s="50"/>
      <c r="D35" s="51"/>
      <c r="E35" s="72"/>
      <c r="F35" s="73"/>
      <c r="J35" s="12"/>
    </row>
    <row r="36" spans="1:10" s="34" customFormat="1">
      <c r="A36" s="35"/>
      <c r="B36" s="36"/>
      <c r="C36" s="37"/>
      <c r="D36" s="38"/>
      <c r="E36" s="32"/>
      <c r="F36" s="33"/>
      <c r="J36" s="12"/>
    </row>
    <row r="37" spans="1:10" s="25" customFormat="1" ht="50.45" customHeight="1">
      <c r="A37" s="183" t="s">
        <v>123</v>
      </c>
      <c r="B37" s="181"/>
      <c r="C37" s="181"/>
      <c r="D37" s="181"/>
      <c r="E37" s="181"/>
      <c r="F37" s="181"/>
      <c r="J37" s="12"/>
    </row>
    <row r="38" spans="1:10" s="12" customFormat="1" ht="14.25">
      <c r="A38" s="30"/>
      <c r="B38" s="42"/>
      <c r="C38" s="50"/>
      <c r="D38" s="51"/>
      <c r="E38" s="74"/>
      <c r="F38" s="73"/>
    </row>
    <row r="39" spans="1:10" s="12" customFormat="1" ht="63.6" customHeight="1">
      <c r="A39" s="75">
        <f>COUNT(A$34:A38)+1</f>
        <v>1</v>
      </c>
      <c r="B39" s="42" t="s">
        <v>50</v>
      </c>
      <c r="C39" s="50"/>
      <c r="D39" s="51"/>
      <c r="E39" s="74"/>
      <c r="F39" s="73"/>
    </row>
    <row r="40" spans="1:10" s="12" customFormat="1" ht="14.25">
      <c r="A40" s="30"/>
      <c r="B40" s="42"/>
      <c r="C40" s="174">
        <v>1</v>
      </c>
      <c r="D40" s="175" t="s">
        <v>30</v>
      </c>
      <c r="E40" s="192"/>
      <c r="F40" s="176">
        <f>ROUND(E40*C40,2)</f>
        <v>0</v>
      </c>
    </row>
    <row r="41" spans="1:10" s="12" customFormat="1" ht="14.25">
      <c r="A41" s="30"/>
      <c r="B41" s="42"/>
      <c r="C41" s="50"/>
      <c r="D41" s="51"/>
      <c r="E41" s="74"/>
      <c r="F41" s="73"/>
    </row>
    <row r="42" spans="1:10" s="25" customFormat="1" ht="18">
      <c r="A42" s="76"/>
      <c r="B42" s="77" t="s">
        <v>29</v>
      </c>
      <c r="C42" s="50"/>
      <c r="D42" s="51"/>
      <c r="E42" s="74"/>
      <c r="F42" s="176">
        <f>SUM(F38:F41)</f>
        <v>0</v>
      </c>
      <c r="J42" s="12"/>
    </row>
    <row r="43" spans="1:10" s="12" customFormat="1" ht="14.25">
      <c r="A43" s="78"/>
      <c r="B43" s="42"/>
      <c r="C43" s="50"/>
      <c r="D43" s="51"/>
      <c r="E43" s="74"/>
      <c r="F43" s="73"/>
    </row>
    <row r="44" spans="1:10" s="25" customFormat="1">
      <c r="A44" s="79" t="s">
        <v>8</v>
      </c>
      <c r="B44" s="61" t="s">
        <v>72</v>
      </c>
      <c r="C44" s="62"/>
      <c r="D44" s="63"/>
      <c r="E44" s="64"/>
      <c r="F44" s="65"/>
      <c r="J44" s="12"/>
    </row>
    <row r="45" spans="1:10" s="71" customFormat="1">
      <c r="A45" s="66"/>
      <c r="B45" s="67"/>
      <c r="C45" s="68"/>
      <c r="D45" s="69"/>
      <c r="E45" s="70"/>
      <c r="F45" s="68"/>
      <c r="J45" s="12"/>
    </row>
    <row r="46" spans="1:10" s="25" customFormat="1">
      <c r="A46" s="50"/>
      <c r="B46" s="29" t="s">
        <v>11</v>
      </c>
      <c r="C46" s="50"/>
      <c r="D46" s="51"/>
      <c r="E46" s="72"/>
      <c r="F46" s="73"/>
      <c r="J46" s="12"/>
    </row>
    <row r="47" spans="1:10" s="34" customFormat="1">
      <c r="A47" s="35"/>
      <c r="B47" s="36"/>
      <c r="C47" s="37"/>
      <c r="D47" s="38"/>
      <c r="E47" s="32"/>
      <c r="F47" s="33"/>
      <c r="J47" s="12"/>
    </row>
    <row r="48" spans="1:10" s="80" customFormat="1" ht="237.75" customHeight="1">
      <c r="A48" s="180" t="s">
        <v>105</v>
      </c>
      <c r="B48" s="180"/>
      <c r="C48" s="180"/>
      <c r="D48" s="180"/>
      <c r="E48" s="180"/>
      <c r="F48" s="180"/>
      <c r="J48" s="12"/>
    </row>
    <row r="49" spans="1:10" s="80" customFormat="1" ht="223.15" customHeight="1">
      <c r="A49" s="180" t="s">
        <v>125</v>
      </c>
      <c r="B49" s="180"/>
      <c r="C49" s="180"/>
      <c r="D49" s="180"/>
      <c r="E49" s="180"/>
      <c r="F49" s="180"/>
      <c r="J49" s="12"/>
    </row>
    <row r="50" spans="1:10" s="86" customFormat="1" ht="14.25">
      <c r="A50" s="81"/>
      <c r="B50" s="39"/>
      <c r="C50" s="82"/>
      <c r="D50" s="83"/>
      <c r="E50" s="84"/>
      <c r="F50" s="85"/>
      <c r="J50" s="12"/>
    </row>
    <row r="51" spans="1:10" s="12" customFormat="1" ht="52.15" customHeight="1">
      <c r="A51" s="75">
        <f>COUNT(A$44:A50)+1</f>
        <v>1</v>
      </c>
      <c r="B51" s="42" t="s">
        <v>42</v>
      </c>
      <c r="C51" s="50"/>
      <c r="D51" s="51"/>
      <c r="E51" s="74"/>
      <c r="F51" s="73"/>
    </row>
    <row r="52" spans="1:10" s="12" customFormat="1" ht="14.25">
      <c r="A52" s="30"/>
      <c r="B52" s="42"/>
      <c r="C52" s="174">
        <v>190.9</v>
      </c>
      <c r="D52" s="175" t="s">
        <v>0</v>
      </c>
      <c r="E52" s="192"/>
      <c r="F52" s="176">
        <f>ROUND(E52*C52,2)</f>
        <v>0</v>
      </c>
    </row>
    <row r="53" spans="1:10" s="12" customFormat="1" ht="14.25">
      <c r="A53" s="87"/>
      <c r="B53" s="88"/>
      <c r="C53" s="50"/>
      <c r="D53" s="89"/>
      <c r="E53" s="90"/>
      <c r="F53" s="91"/>
    </row>
    <row r="54" spans="1:10" s="12" customFormat="1" ht="84" customHeight="1">
      <c r="A54" s="75">
        <f>COUNT(A$44:A52)+1</f>
        <v>2</v>
      </c>
      <c r="B54" s="42" t="s">
        <v>87</v>
      </c>
      <c r="C54" s="50"/>
      <c r="D54" s="51"/>
      <c r="E54" s="74"/>
      <c r="F54" s="91"/>
    </row>
    <row r="55" spans="1:10" s="94" customFormat="1" ht="18" customHeight="1">
      <c r="A55" s="92"/>
      <c r="B55" s="93" t="s">
        <v>97</v>
      </c>
      <c r="C55" s="174">
        <v>35.57</v>
      </c>
      <c r="D55" s="175" t="s">
        <v>0</v>
      </c>
      <c r="E55" s="192"/>
      <c r="F55" s="176">
        <f>ROUND(E55*C55,2)</f>
        <v>0</v>
      </c>
      <c r="J55" s="12"/>
    </row>
    <row r="56" spans="1:10" s="94" customFormat="1" ht="33" customHeight="1">
      <c r="A56" s="92"/>
      <c r="B56" s="95" t="s">
        <v>128</v>
      </c>
      <c r="C56" s="174">
        <v>17.920000000000002</v>
      </c>
      <c r="D56" s="175" t="s">
        <v>0</v>
      </c>
      <c r="E56" s="192"/>
      <c r="F56" s="176">
        <f>ROUND(E56*C56,2)</f>
        <v>0</v>
      </c>
      <c r="J56" s="12"/>
    </row>
    <row r="57" spans="1:10" s="12" customFormat="1" ht="14.25">
      <c r="A57" s="96"/>
      <c r="B57" s="88"/>
      <c r="C57" s="97"/>
      <c r="D57" s="51"/>
      <c r="E57" s="74"/>
      <c r="F57" s="73"/>
    </row>
    <row r="58" spans="1:10" s="12" customFormat="1" ht="76.150000000000006" customHeight="1">
      <c r="A58" s="75">
        <f>COUNT(A$44:A57)+1</f>
        <v>3</v>
      </c>
      <c r="B58" s="42" t="s">
        <v>86</v>
      </c>
      <c r="C58" s="50"/>
      <c r="D58" s="51"/>
      <c r="E58" s="74"/>
      <c r="F58" s="73"/>
    </row>
    <row r="59" spans="1:10" s="12" customFormat="1" ht="34.9" customHeight="1">
      <c r="A59" s="30"/>
      <c r="B59" s="42" t="s">
        <v>81</v>
      </c>
      <c r="C59" s="174">
        <v>35.409999999999997</v>
      </c>
      <c r="D59" s="175" t="s">
        <v>0</v>
      </c>
      <c r="E59" s="192"/>
      <c r="F59" s="176">
        <f>ROUND(E59*C59,2)</f>
        <v>0</v>
      </c>
    </row>
    <row r="60" spans="1:10" s="12" customFormat="1" ht="34.15" customHeight="1">
      <c r="A60" s="30"/>
      <c r="B60" s="42" t="s">
        <v>82</v>
      </c>
      <c r="C60" s="174">
        <v>70.819999999999993</v>
      </c>
      <c r="D60" s="175" t="s">
        <v>0</v>
      </c>
      <c r="E60" s="192"/>
      <c r="F60" s="176">
        <f>ROUND(E60*C60,2)</f>
        <v>0</v>
      </c>
    </row>
    <row r="61" spans="1:10" s="12" customFormat="1" ht="34.9" customHeight="1">
      <c r="A61" s="30"/>
      <c r="B61" s="42" t="s">
        <v>83</v>
      </c>
      <c r="C61" s="174">
        <v>5.2</v>
      </c>
      <c r="D61" s="175" t="s">
        <v>0</v>
      </c>
      <c r="E61" s="192"/>
      <c r="F61" s="176">
        <f>ROUND(E61*C61,2)</f>
        <v>0</v>
      </c>
    </row>
    <row r="62" spans="1:10" s="12" customFormat="1" ht="35.450000000000003" customHeight="1">
      <c r="A62" s="30"/>
      <c r="B62" s="42" t="s">
        <v>84</v>
      </c>
      <c r="C62" s="174">
        <v>10.17</v>
      </c>
      <c r="D62" s="175" t="s">
        <v>0</v>
      </c>
      <c r="E62" s="192"/>
      <c r="F62" s="176">
        <f>ROUND(E62*C62,2)</f>
        <v>0</v>
      </c>
    </row>
    <row r="63" spans="1:10" s="12" customFormat="1" ht="36" customHeight="1">
      <c r="A63" s="30"/>
      <c r="B63" s="42" t="s">
        <v>85</v>
      </c>
      <c r="C63" s="174">
        <v>20.350000000000001</v>
      </c>
      <c r="D63" s="175" t="s">
        <v>0</v>
      </c>
      <c r="E63" s="192"/>
      <c r="F63" s="176">
        <f>ROUND(E63*C63,2)</f>
        <v>0</v>
      </c>
    </row>
    <row r="64" spans="1:10" s="12" customFormat="1" ht="14.25">
      <c r="A64" s="87"/>
      <c r="B64" s="88"/>
      <c r="C64" s="97"/>
      <c r="D64" s="51"/>
      <c r="E64" s="74"/>
      <c r="F64" s="91"/>
    </row>
    <row r="65" spans="1:17" s="12" customFormat="1" ht="103.15" customHeight="1">
      <c r="A65" s="75">
        <f>COUNT(A$44:A64)+1</f>
        <v>4</v>
      </c>
      <c r="B65" s="42" t="s">
        <v>80</v>
      </c>
      <c r="C65" s="50"/>
      <c r="D65" s="51"/>
      <c r="E65" s="74"/>
      <c r="F65" s="73"/>
    </row>
    <row r="66" spans="1:17" s="12" customFormat="1" ht="14.25">
      <c r="A66" s="30"/>
      <c r="B66" s="42"/>
      <c r="C66" s="174">
        <v>15.26</v>
      </c>
      <c r="D66" s="175" t="s">
        <v>0</v>
      </c>
      <c r="E66" s="192"/>
      <c r="F66" s="176">
        <f>ROUND(E66*C66,2)</f>
        <v>0</v>
      </c>
    </row>
    <row r="67" spans="1:17" s="12" customFormat="1" ht="14.25">
      <c r="A67" s="87" t="s">
        <v>62</v>
      </c>
      <c r="B67" s="88"/>
      <c r="C67" s="97"/>
      <c r="D67" s="51"/>
      <c r="E67" s="74"/>
      <c r="F67" s="91"/>
    </row>
    <row r="68" spans="1:17" s="103" customFormat="1" ht="84" customHeight="1">
      <c r="A68" s="75">
        <f>COUNT(A$44:A67)+1</f>
        <v>5</v>
      </c>
      <c r="B68" s="98" t="s">
        <v>134</v>
      </c>
      <c r="C68" s="51"/>
      <c r="D68" s="50"/>
      <c r="E68" s="50"/>
      <c r="F68" s="53"/>
      <c r="G68" s="99"/>
      <c r="H68" s="99"/>
      <c r="I68" s="100"/>
      <c r="J68" s="12"/>
      <c r="K68" s="101"/>
      <c r="L68" s="102"/>
      <c r="M68" s="102"/>
      <c r="N68" s="102"/>
      <c r="O68" s="102"/>
      <c r="P68" s="102"/>
      <c r="Q68" s="102"/>
    </row>
    <row r="69" spans="1:17" s="25" customFormat="1" ht="14.25">
      <c r="A69" s="30"/>
      <c r="B69" s="98" t="s">
        <v>68</v>
      </c>
      <c r="C69" s="174">
        <v>1</v>
      </c>
      <c r="D69" s="175" t="s">
        <v>43</v>
      </c>
      <c r="E69" s="192"/>
      <c r="F69" s="176">
        <f t="shared" ref="F69:F74" si="1">ROUND(E69*C69,2)</f>
        <v>0</v>
      </c>
      <c r="G69" s="104"/>
      <c r="H69" s="104"/>
      <c r="I69" s="105"/>
      <c r="J69" s="12"/>
      <c r="K69" s="106"/>
      <c r="L69" s="107"/>
      <c r="M69" s="107"/>
      <c r="N69" s="107"/>
      <c r="O69" s="107"/>
      <c r="P69" s="107"/>
      <c r="Q69" s="107"/>
    </row>
    <row r="70" spans="1:17" s="25" customFormat="1" ht="14.25">
      <c r="A70" s="30"/>
      <c r="B70" s="98" t="s">
        <v>66</v>
      </c>
      <c r="C70" s="174">
        <v>1</v>
      </c>
      <c r="D70" s="175" t="s">
        <v>43</v>
      </c>
      <c r="E70" s="192"/>
      <c r="F70" s="176">
        <f t="shared" si="1"/>
        <v>0</v>
      </c>
      <c r="G70" s="104"/>
      <c r="H70" s="104"/>
      <c r="I70" s="105"/>
      <c r="J70" s="12"/>
      <c r="K70" s="106"/>
      <c r="L70" s="107"/>
      <c r="M70" s="107"/>
      <c r="N70" s="107"/>
      <c r="O70" s="107"/>
      <c r="P70" s="107"/>
      <c r="Q70" s="107"/>
    </row>
    <row r="71" spans="1:17" s="25" customFormat="1" ht="14.25">
      <c r="A71" s="30"/>
      <c r="B71" s="98" t="s">
        <v>65</v>
      </c>
      <c r="C71" s="174">
        <v>1</v>
      </c>
      <c r="D71" s="175" t="s">
        <v>43</v>
      </c>
      <c r="E71" s="192"/>
      <c r="F71" s="176">
        <f t="shared" si="1"/>
        <v>0</v>
      </c>
      <c r="G71" s="104"/>
      <c r="H71" s="104"/>
      <c r="I71" s="105"/>
      <c r="J71" s="12"/>
      <c r="K71" s="106"/>
      <c r="L71" s="107"/>
      <c r="M71" s="107"/>
      <c r="N71" s="107"/>
      <c r="O71" s="107"/>
      <c r="P71" s="107"/>
      <c r="Q71" s="107"/>
    </row>
    <row r="72" spans="1:17" s="25" customFormat="1" ht="14.25">
      <c r="A72" s="30"/>
      <c r="B72" s="98" t="s">
        <v>64</v>
      </c>
      <c r="C72" s="174">
        <v>1</v>
      </c>
      <c r="D72" s="175" t="s">
        <v>43</v>
      </c>
      <c r="E72" s="192"/>
      <c r="F72" s="176">
        <f t="shared" si="1"/>
        <v>0</v>
      </c>
      <c r="G72" s="104"/>
      <c r="H72" s="104"/>
      <c r="I72" s="105"/>
      <c r="J72" s="12"/>
      <c r="K72" s="106"/>
      <c r="L72" s="107"/>
      <c r="M72" s="107"/>
      <c r="N72" s="107"/>
      <c r="O72" s="107"/>
      <c r="P72" s="107"/>
      <c r="Q72" s="107"/>
    </row>
    <row r="73" spans="1:17" s="25" customFormat="1" ht="14.25">
      <c r="A73" s="30"/>
      <c r="B73" s="98" t="s">
        <v>63</v>
      </c>
      <c r="C73" s="174">
        <v>1</v>
      </c>
      <c r="D73" s="175" t="s">
        <v>43</v>
      </c>
      <c r="E73" s="192"/>
      <c r="F73" s="176">
        <f t="shared" si="1"/>
        <v>0</v>
      </c>
      <c r="G73" s="104"/>
      <c r="H73" s="104"/>
      <c r="I73" s="105"/>
      <c r="J73" s="12"/>
      <c r="K73" s="106"/>
      <c r="L73" s="107"/>
      <c r="M73" s="107"/>
      <c r="N73" s="107"/>
      <c r="O73" s="107"/>
      <c r="P73" s="107"/>
      <c r="Q73" s="107"/>
    </row>
    <row r="74" spans="1:17" s="25" customFormat="1" ht="14.25">
      <c r="A74" s="30"/>
      <c r="B74" s="98" t="s">
        <v>67</v>
      </c>
      <c r="C74" s="174">
        <v>5</v>
      </c>
      <c r="D74" s="175" t="s">
        <v>43</v>
      </c>
      <c r="E74" s="192"/>
      <c r="F74" s="176">
        <f t="shared" si="1"/>
        <v>0</v>
      </c>
      <c r="G74" s="104"/>
      <c r="H74" s="104"/>
      <c r="I74" s="105"/>
      <c r="J74" s="12"/>
      <c r="K74" s="106"/>
      <c r="L74" s="107"/>
      <c r="M74" s="107"/>
      <c r="N74" s="107"/>
      <c r="O74" s="107"/>
      <c r="P74" s="107"/>
      <c r="Q74" s="107"/>
    </row>
    <row r="75" spans="1:17" s="12" customFormat="1" ht="14.25">
      <c r="A75" s="87"/>
      <c r="B75" s="88"/>
      <c r="C75" s="97"/>
      <c r="D75" s="51"/>
      <c r="E75" s="74"/>
      <c r="F75" s="91"/>
    </row>
    <row r="76" spans="1:17" s="103" customFormat="1" ht="69.599999999999994" customHeight="1">
      <c r="A76" s="75">
        <f>COUNT(A$44:A75)+1</f>
        <v>6</v>
      </c>
      <c r="B76" s="98" t="s">
        <v>135</v>
      </c>
      <c r="C76" s="51"/>
      <c r="D76" s="50"/>
      <c r="E76" s="50"/>
      <c r="F76" s="53"/>
      <c r="G76" s="99"/>
      <c r="H76" s="99"/>
      <c r="I76" s="100"/>
      <c r="J76" s="12"/>
      <c r="K76" s="101"/>
      <c r="L76" s="102"/>
      <c r="M76" s="102"/>
      <c r="N76" s="102"/>
      <c r="O76" s="102"/>
      <c r="P76" s="102"/>
      <c r="Q76" s="102"/>
    </row>
    <row r="77" spans="1:17" s="25" customFormat="1" ht="14.25">
      <c r="A77" s="30"/>
      <c r="B77" s="98"/>
      <c r="C77" s="174">
        <v>1</v>
      </c>
      <c r="D77" s="175" t="s">
        <v>43</v>
      </c>
      <c r="E77" s="192"/>
      <c r="F77" s="176">
        <f>ROUND(E77*C77,2)</f>
        <v>0</v>
      </c>
      <c r="G77" s="104"/>
      <c r="H77" s="104"/>
      <c r="I77" s="105"/>
      <c r="J77" s="12"/>
      <c r="K77" s="106"/>
      <c r="L77" s="107"/>
      <c r="M77" s="107"/>
      <c r="N77" s="107"/>
      <c r="O77" s="107"/>
      <c r="P77" s="107"/>
      <c r="Q77" s="107"/>
    </row>
    <row r="78" spans="1:17" s="12" customFormat="1" ht="14.25">
      <c r="A78" s="87"/>
      <c r="B78" s="88"/>
      <c r="C78" s="97"/>
      <c r="D78" s="51"/>
      <c r="E78" s="74"/>
      <c r="F78" s="91"/>
    </row>
    <row r="79" spans="1:17" s="103" customFormat="1" ht="107.45" customHeight="1">
      <c r="A79" s="75">
        <f>COUNT(A$44:A78)+1</f>
        <v>7</v>
      </c>
      <c r="B79" s="98" t="s">
        <v>133</v>
      </c>
      <c r="C79" s="51"/>
      <c r="D79" s="50"/>
      <c r="E79" s="50"/>
      <c r="F79" s="53"/>
      <c r="G79" s="99"/>
      <c r="H79" s="99"/>
      <c r="I79" s="100"/>
      <c r="J79" s="12"/>
      <c r="K79" s="101"/>
      <c r="L79" s="102"/>
      <c r="M79" s="102"/>
      <c r="N79" s="102"/>
      <c r="O79" s="102"/>
      <c r="P79" s="102"/>
      <c r="Q79" s="102"/>
    </row>
    <row r="80" spans="1:17" s="25" customFormat="1" ht="14.25">
      <c r="A80" s="30"/>
      <c r="B80" s="98"/>
      <c r="C80" s="174">
        <v>127</v>
      </c>
      <c r="D80" s="175" t="s">
        <v>10</v>
      </c>
      <c r="E80" s="192"/>
      <c r="F80" s="176">
        <f>ROUND(E80*C80,2)</f>
        <v>0</v>
      </c>
      <c r="G80" s="104"/>
      <c r="H80" s="104"/>
      <c r="I80" s="105"/>
      <c r="J80" s="12"/>
      <c r="K80" s="106"/>
      <c r="L80" s="107"/>
      <c r="M80" s="107"/>
      <c r="N80" s="107"/>
      <c r="O80" s="107"/>
      <c r="P80" s="107"/>
      <c r="Q80" s="107"/>
    </row>
    <row r="81" spans="1:17" s="12" customFormat="1" ht="14.25">
      <c r="A81" s="87"/>
      <c r="B81" s="88"/>
      <c r="C81" s="97"/>
      <c r="D81" s="51"/>
      <c r="E81" s="74"/>
      <c r="F81" s="91"/>
    </row>
    <row r="82" spans="1:17" s="103" customFormat="1" ht="51.6" customHeight="1">
      <c r="A82" s="75">
        <f>COUNT(A$44:A81)+1</f>
        <v>8</v>
      </c>
      <c r="B82" s="98" t="s">
        <v>91</v>
      </c>
      <c r="C82" s="51"/>
      <c r="D82" s="50"/>
      <c r="E82" s="50"/>
      <c r="F82" s="53"/>
      <c r="G82" s="99"/>
      <c r="H82" s="99"/>
      <c r="I82" s="100"/>
      <c r="J82" s="12"/>
      <c r="K82" s="101"/>
      <c r="L82" s="102"/>
      <c r="M82" s="102"/>
      <c r="N82" s="102"/>
      <c r="O82" s="102"/>
      <c r="P82" s="102"/>
      <c r="Q82" s="102"/>
    </row>
    <row r="83" spans="1:17" s="25" customFormat="1" ht="14.25">
      <c r="A83" s="30"/>
      <c r="B83" s="98" t="s">
        <v>92</v>
      </c>
      <c r="C83" s="174">
        <v>389.5</v>
      </c>
      <c r="D83" s="175" t="s">
        <v>1</v>
      </c>
      <c r="E83" s="192"/>
      <c r="F83" s="176">
        <f t="shared" ref="F83:F85" si="2">ROUND(E83*C83,2)</f>
        <v>0</v>
      </c>
      <c r="G83" s="104"/>
      <c r="H83" s="104"/>
      <c r="I83" s="105"/>
      <c r="J83" s="12"/>
      <c r="K83" s="106"/>
      <c r="L83" s="107"/>
      <c r="M83" s="107"/>
      <c r="N83" s="107"/>
      <c r="O83" s="107"/>
      <c r="P83" s="107"/>
      <c r="Q83" s="107"/>
    </row>
    <row r="84" spans="1:17" s="25" customFormat="1" ht="14.25">
      <c r="A84" s="30"/>
      <c r="B84" s="98" t="s">
        <v>93</v>
      </c>
      <c r="C84" s="174">
        <v>101.75</v>
      </c>
      <c r="D84" s="175" t="s">
        <v>1</v>
      </c>
      <c r="E84" s="192"/>
      <c r="F84" s="176">
        <f t="shared" si="2"/>
        <v>0</v>
      </c>
      <c r="G84" s="104"/>
      <c r="H84" s="104"/>
      <c r="I84" s="105"/>
      <c r="J84" s="12"/>
      <c r="K84" s="106"/>
      <c r="L84" s="107"/>
      <c r="M84" s="107"/>
      <c r="N84" s="107"/>
      <c r="O84" s="107"/>
      <c r="P84" s="107"/>
      <c r="Q84" s="107"/>
    </row>
    <row r="85" spans="1:17" s="25" customFormat="1" ht="14.25">
      <c r="A85" s="30"/>
      <c r="B85" s="98" t="s">
        <v>94</v>
      </c>
      <c r="C85" s="174">
        <v>101.75</v>
      </c>
      <c r="D85" s="175" t="s">
        <v>1</v>
      </c>
      <c r="E85" s="192"/>
      <c r="F85" s="176">
        <f t="shared" si="2"/>
        <v>0</v>
      </c>
      <c r="G85" s="104"/>
      <c r="H85" s="104"/>
      <c r="I85" s="105"/>
      <c r="J85" s="12"/>
      <c r="K85" s="106"/>
      <c r="L85" s="107"/>
      <c r="M85" s="107"/>
      <c r="N85" s="107"/>
      <c r="O85" s="107"/>
      <c r="P85" s="107"/>
      <c r="Q85" s="107"/>
    </row>
    <row r="86" spans="1:17" s="12" customFormat="1" ht="14.25">
      <c r="A86" s="108"/>
      <c r="B86" s="42"/>
      <c r="C86" s="50"/>
      <c r="D86" s="51"/>
      <c r="E86" s="74"/>
      <c r="F86" s="73"/>
    </row>
    <row r="87" spans="1:17" s="12" customFormat="1" ht="14.25">
      <c r="A87" s="109"/>
      <c r="B87" s="77" t="s">
        <v>71</v>
      </c>
      <c r="C87" s="50"/>
      <c r="D87" s="51"/>
      <c r="E87" s="74"/>
      <c r="F87" s="176">
        <f>SUM(F51:F86)</f>
        <v>0</v>
      </c>
    </row>
    <row r="88" spans="1:17" s="12" customFormat="1" ht="14.25">
      <c r="A88" s="78"/>
      <c r="B88" s="110"/>
      <c r="C88" s="50"/>
      <c r="D88" s="51"/>
      <c r="E88" s="74"/>
      <c r="F88" s="73"/>
    </row>
    <row r="89" spans="1:17" s="12" customFormat="1">
      <c r="A89" s="79" t="s">
        <v>2</v>
      </c>
      <c r="B89" s="111" t="s">
        <v>34</v>
      </c>
      <c r="C89" s="62"/>
      <c r="D89" s="63"/>
      <c r="E89" s="62"/>
      <c r="F89" s="65"/>
    </row>
    <row r="90" spans="1:17" s="12" customFormat="1" ht="14.25">
      <c r="A90" s="30"/>
      <c r="B90" s="42"/>
      <c r="C90" s="50"/>
      <c r="D90" s="51"/>
      <c r="E90" s="74"/>
      <c r="F90" s="73"/>
    </row>
    <row r="91" spans="1:17" s="25" customFormat="1">
      <c r="A91" s="50"/>
      <c r="B91" s="61" t="s">
        <v>11</v>
      </c>
      <c r="C91" s="50"/>
      <c r="D91" s="51"/>
      <c r="E91" s="74"/>
      <c r="F91" s="73"/>
      <c r="J91" s="12"/>
    </row>
    <row r="92" spans="1:17" s="34" customFormat="1">
      <c r="A92" s="35"/>
      <c r="B92" s="36"/>
      <c r="C92" s="37"/>
      <c r="D92" s="38"/>
      <c r="E92" s="37"/>
      <c r="F92" s="33"/>
      <c r="J92" s="12"/>
    </row>
    <row r="93" spans="1:17" s="25" customFormat="1" ht="187.9" customHeight="1">
      <c r="A93" s="179" t="s">
        <v>106</v>
      </c>
      <c r="B93" s="179"/>
      <c r="C93" s="179"/>
      <c r="D93" s="179"/>
      <c r="E93" s="179"/>
      <c r="F93" s="179"/>
      <c r="J93" s="12"/>
    </row>
    <row r="94" spans="1:17" s="25" customFormat="1" ht="186" customHeight="1">
      <c r="A94" s="179" t="s">
        <v>124</v>
      </c>
      <c r="B94" s="179"/>
      <c r="C94" s="179"/>
      <c r="D94" s="179"/>
      <c r="E94" s="179"/>
      <c r="F94" s="179"/>
      <c r="J94" s="12"/>
    </row>
    <row r="95" spans="1:17" s="25" customFormat="1" ht="117.6" customHeight="1">
      <c r="A95" s="179" t="s">
        <v>98</v>
      </c>
      <c r="B95" s="179"/>
      <c r="C95" s="179"/>
      <c r="D95" s="179"/>
      <c r="E95" s="179"/>
      <c r="F95" s="179"/>
      <c r="J95" s="12"/>
    </row>
    <row r="96" spans="1:17" s="25" customFormat="1" ht="121.15" customHeight="1">
      <c r="A96" s="179" t="s">
        <v>40</v>
      </c>
      <c r="B96" s="179"/>
      <c r="C96" s="179"/>
      <c r="D96" s="179"/>
      <c r="E96" s="179"/>
      <c r="F96" s="179"/>
      <c r="J96" s="12"/>
    </row>
    <row r="97" spans="1:17" s="25" customFormat="1" ht="80.45" customHeight="1">
      <c r="A97" s="179" t="s">
        <v>107</v>
      </c>
      <c r="B97" s="179"/>
      <c r="C97" s="179"/>
      <c r="D97" s="179"/>
      <c r="E97" s="179"/>
      <c r="F97" s="179"/>
      <c r="J97" s="12"/>
    </row>
    <row r="98" spans="1:17" s="25" customFormat="1" ht="88.15" customHeight="1">
      <c r="A98" s="180" t="s">
        <v>108</v>
      </c>
      <c r="B98" s="181"/>
      <c r="C98" s="181"/>
      <c r="D98" s="181"/>
      <c r="E98" s="181"/>
      <c r="F98" s="181"/>
      <c r="J98" s="12"/>
    </row>
    <row r="99" spans="1:17" s="25" customFormat="1" ht="161.44999999999999" customHeight="1">
      <c r="A99" s="179" t="s">
        <v>109</v>
      </c>
      <c r="B99" s="179"/>
      <c r="C99" s="179"/>
      <c r="D99" s="179"/>
      <c r="E99" s="179"/>
      <c r="F99" s="179"/>
      <c r="J99" s="12"/>
    </row>
    <row r="100" spans="1:17" s="25" customFormat="1" ht="50.45" customHeight="1">
      <c r="A100" s="179" t="s">
        <v>89</v>
      </c>
      <c r="B100" s="179"/>
      <c r="C100" s="179"/>
      <c r="D100" s="179"/>
      <c r="E100" s="179"/>
      <c r="F100" s="179"/>
      <c r="J100" s="12"/>
    </row>
    <row r="101" spans="1:17" s="12" customFormat="1" ht="14.25">
      <c r="A101" s="30"/>
      <c r="B101" s="88"/>
      <c r="C101" s="97"/>
      <c r="D101" s="89"/>
      <c r="E101" s="90"/>
      <c r="F101" s="91"/>
    </row>
    <row r="102" spans="1:17" s="12" customFormat="1" ht="84.75" customHeight="1">
      <c r="A102" s="75">
        <f>COUNT(#REF!)+1</f>
        <v>1</v>
      </c>
      <c r="B102" s="112" t="s">
        <v>132</v>
      </c>
      <c r="C102" s="174">
        <v>4</v>
      </c>
      <c r="D102" s="175" t="s">
        <v>43</v>
      </c>
      <c r="E102" s="192"/>
      <c r="F102" s="176">
        <f t="shared" ref="F102" si="3">ROUND(E102*C102,2)</f>
        <v>0</v>
      </c>
      <c r="G102" s="104"/>
      <c r="H102" s="113"/>
      <c r="I102" s="113"/>
    </row>
    <row r="103" spans="1:17" s="12" customFormat="1" ht="14.25">
      <c r="A103" s="30"/>
      <c r="B103" s="42"/>
      <c r="C103" s="50"/>
      <c r="D103" s="51"/>
      <c r="E103" s="74"/>
      <c r="F103" s="73">
        <f>ROUND(E103*C103,2)</f>
        <v>0</v>
      </c>
    </row>
    <row r="104" spans="1:17" s="12" customFormat="1" ht="94.9" customHeight="1">
      <c r="A104" s="75">
        <f>COUNT(A$101:A102)+1</f>
        <v>2</v>
      </c>
      <c r="B104" s="112" t="s">
        <v>131</v>
      </c>
      <c r="C104" s="174">
        <v>5</v>
      </c>
      <c r="D104" s="175" t="s">
        <v>43</v>
      </c>
      <c r="E104" s="192"/>
      <c r="F104" s="176">
        <f t="shared" ref="F104" si="4">ROUND(E104*C104,2)</f>
        <v>0</v>
      </c>
      <c r="G104" s="104"/>
      <c r="H104" s="113"/>
      <c r="I104" s="113"/>
    </row>
    <row r="105" spans="1:17" s="12" customFormat="1" ht="14.25">
      <c r="A105" s="30"/>
      <c r="B105" s="114"/>
      <c r="C105" s="50"/>
      <c r="D105" s="51"/>
      <c r="E105" s="74"/>
      <c r="F105" s="73">
        <f>ROUND(E105*C105,2)</f>
        <v>0</v>
      </c>
    </row>
    <row r="106" spans="1:17" s="12" customFormat="1" ht="67.900000000000006" customHeight="1">
      <c r="A106" s="75">
        <f>COUNT(A$101:A104)+1</f>
        <v>3</v>
      </c>
      <c r="B106" s="112" t="s">
        <v>130</v>
      </c>
      <c r="C106" s="174">
        <v>0.31</v>
      </c>
      <c r="D106" s="175" t="s">
        <v>0</v>
      </c>
      <c r="E106" s="192"/>
      <c r="F106" s="176">
        <f t="shared" ref="F106" si="5">ROUND(E106*C106,2)</f>
        <v>0</v>
      </c>
      <c r="G106" s="104"/>
      <c r="H106" s="113"/>
      <c r="I106" s="113"/>
    </row>
    <row r="107" spans="1:17" s="12" customFormat="1" ht="14.25">
      <c r="A107" s="30"/>
      <c r="B107" s="114"/>
      <c r="C107" s="50"/>
      <c r="D107" s="51"/>
      <c r="E107" s="74"/>
      <c r="F107" s="73">
        <f>ROUND(E107*C107,2)</f>
        <v>0</v>
      </c>
    </row>
    <row r="108" spans="1:17" s="12" customFormat="1" ht="145.15" customHeight="1">
      <c r="A108" s="75">
        <f>COUNT(A$101:A107)+1</f>
        <v>4</v>
      </c>
      <c r="B108" s="112" t="s">
        <v>129</v>
      </c>
      <c r="C108" s="50"/>
      <c r="D108" s="51"/>
      <c r="E108" s="74"/>
      <c r="F108" s="73">
        <f t="shared" ref="F108:F110" si="6">ROUND(E108*C108,2)</f>
        <v>0</v>
      </c>
      <c r="G108" s="104"/>
      <c r="H108" s="113"/>
      <c r="I108" s="113"/>
    </row>
    <row r="109" spans="1:17" s="25" customFormat="1" ht="14.25">
      <c r="A109" s="30"/>
      <c r="B109" s="98" t="s">
        <v>96</v>
      </c>
      <c r="C109" s="174">
        <v>2.0099999999999998</v>
      </c>
      <c r="D109" s="175" t="s">
        <v>0</v>
      </c>
      <c r="E109" s="192"/>
      <c r="F109" s="176">
        <f t="shared" si="6"/>
        <v>0</v>
      </c>
      <c r="G109" s="104"/>
      <c r="H109" s="104"/>
      <c r="I109" s="105"/>
      <c r="J109" s="12"/>
      <c r="K109" s="106"/>
      <c r="L109" s="107"/>
      <c r="M109" s="107"/>
      <c r="N109" s="107"/>
      <c r="O109" s="107"/>
      <c r="P109" s="107"/>
      <c r="Q109" s="107"/>
    </row>
    <row r="110" spans="1:17" s="25" customFormat="1" ht="14.25">
      <c r="A110" s="30"/>
      <c r="B110" s="98" t="s">
        <v>95</v>
      </c>
      <c r="C110" s="174">
        <v>0.28999999999999998</v>
      </c>
      <c r="D110" s="175" t="s">
        <v>0</v>
      </c>
      <c r="E110" s="192"/>
      <c r="F110" s="176">
        <f t="shared" si="6"/>
        <v>0</v>
      </c>
      <c r="G110" s="104"/>
      <c r="H110" s="104"/>
      <c r="I110" s="105"/>
      <c r="J110" s="12"/>
      <c r="K110" s="106"/>
      <c r="L110" s="107"/>
      <c r="M110" s="107"/>
      <c r="N110" s="107"/>
      <c r="O110" s="107"/>
      <c r="P110" s="107"/>
      <c r="Q110" s="107"/>
    </row>
    <row r="111" spans="1:17" s="12" customFormat="1" ht="14.25">
      <c r="A111" s="30"/>
      <c r="B111" s="114"/>
      <c r="C111" s="50"/>
      <c r="D111" s="51"/>
      <c r="E111" s="74"/>
      <c r="F111" s="73">
        <f>ROUND(E111*C111,2)</f>
        <v>0</v>
      </c>
    </row>
    <row r="112" spans="1:17" s="12" customFormat="1" ht="14.25">
      <c r="A112" s="115"/>
      <c r="B112" s="77" t="s">
        <v>35</v>
      </c>
      <c r="C112" s="50"/>
      <c r="D112" s="51"/>
      <c r="E112" s="74"/>
      <c r="F112" s="176">
        <f>SUM(F101:F110)</f>
        <v>0</v>
      </c>
    </row>
    <row r="113" spans="1:10" s="12" customFormat="1" ht="18.600000000000001" customHeight="1">
      <c r="A113" s="108"/>
      <c r="B113" s="116"/>
      <c r="C113" s="50"/>
      <c r="D113" s="51"/>
      <c r="E113" s="74"/>
      <c r="F113" s="73"/>
    </row>
    <row r="114" spans="1:10" s="12" customFormat="1">
      <c r="A114" s="79" t="s">
        <v>3</v>
      </c>
      <c r="B114" s="111" t="s">
        <v>4</v>
      </c>
      <c r="C114" s="62"/>
      <c r="D114" s="63"/>
      <c r="E114" s="62"/>
      <c r="F114" s="65"/>
    </row>
    <row r="115" spans="1:10" s="25" customFormat="1" ht="18">
      <c r="A115" s="19"/>
      <c r="B115" s="59"/>
      <c r="C115" s="50"/>
      <c r="D115" s="51"/>
      <c r="E115" s="74"/>
      <c r="F115" s="73"/>
      <c r="J115" s="12"/>
    </row>
    <row r="116" spans="1:10" s="25" customFormat="1">
      <c r="A116" s="50"/>
      <c r="B116" s="61" t="s">
        <v>11</v>
      </c>
      <c r="C116" s="50"/>
      <c r="D116" s="51"/>
      <c r="E116" s="74"/>
      <c r="F116" s="73"/>
      <c r="J116" s="12"/>
    </row>
    <row r="117" spans="1:10" s="34" customFormat="1">
      <c r="A117" s="35"/>
      <c r="B117" s="36"/>
      <c r="C117" s="37"/>
      <c r="D117" s="38"/>
      <c r="E117" s="37"/>
      <c r="F117" s="33"/>
      <c r="J117" s="12"/>
    </row>
    <row r="118" spans="1:10" s="25" customFormat="1" ht="216.6" customHeight="1">
      <c r="A118" s="179" t="s">
        <v>110</v>
      </c>
      <c r="B118" s="179"/>
      <c r="C118" s="179"/>
      <c r="D118" s="179"/>
      <c r="E118" s="179"/>
      <c r="F118" s="179"/>
      <c r="J118" s="12"/>
    </row>
    <row r="119" spans="1:10" s="25" customFormat="1" ht="80.45" customHeight="1">
      <c r="A119" s="179" t="s">
        <v>99</v>
      </c>
      <c r="B119" s="179"/>
      <c r="C119" s="179"/>
      <c r="D119" s="179"/>
      <c r="E119" s="179"/>
      <c r="F119" s="179"/>
      <c r="J119" s="12"/>
    </row>
    <row r="120" spans="1:10" s="25" customFormat="1" ht="246" customHeight="1">
      <c r="A120" s="179" t="s">
        <v>126</v>
      </c>
      <c r="B120" s="179"/>
      <c r="C120" s="179"/>
      <c r="D120" s="179"/>
      <c r="E120" s="179"/>
      <c r="F120" s="179"/>
      <c r="J120" s="12"/>
    </row>
    <row r="121" spans="1:10" s="25" customFormat="1" ht="75.599999999999994" customHeight="1">
      <c r="A121" s="183" t="s">
        <v>100</v>
      </c>
      <c r="B121" s="181"/>
      <c r="C121" s="181"/>
      <c r="D121" s="181"/>
      <c r="E121" s="181"/>
      <c r="F121" s="181"/>
      <c r="J121" s="12"/>
    </row>
    <row r="122" spans="1:10" s="25" customFormat="1" ht="116.45" customHeight="1">
      <c r="A122" s="180" t="s">
        <v>101</v>
      </c>
      <c r="B122" s="181"/>
      <c r="C122" s="181"/>
      <c r="D122" s="181"/>
      <c r="E122" s="181"/>
      <c r="F122" s="181"/>
      <c r="J122" s="12"/>
    </row>
    <row r="123" spans="1:10" s="12" customFormat="1" ht="14.25">
      <c r="A123" s="78"/>
      <c r="B123" s="42"/>
      <c r="C123" s="50"/>
      <c r="D123" s="51"/>
      <c r="E123" s="74"/>
      <c r="F123" s="73"/>
    </row>
    <row r="124" spans="1:10" s="12" customFormat="1" ht="181.5" customHeight="1">
      <c r="A124" s="75">
        <f>COUNT(A$114:A115)+1</f>
        <v>1</v>
      </c>
      <c r="B124" s="42" t="s">
        <v>111</v>
      </c>
      <c r="C124" s="50"/>
      <c r="D124" s="50"/>
      <c r="E124" s="74"/>
      <c r="F124" s="73"/>
    </row>
    <row r="125" spans="1:10" s="12" customFormat="1" ht="14.25">
      <c r="A125" s="108"/>
      <c r="B125" s="117" t="s">
        <v>88</v>
      </c>
      <c r="C125" s="175">
        <v>586</v>
      </c>
      <c r="D125" s="174" t="s">
        <v>5</v>
      </c>
      <c r="E125" s="193"/>
      <c r="F125" s="176">
        <f t="shared" ref="F125" si="7">ROUND(E125*C125,2)</f>
        <v>0</v>
      </c>
      <c r="G125" s="104"/>
      <c r="H125" s="50"/>
      <c r="I125" s="53"/>
    </row>
    <row r="126" spans="1:10" s="12" customFormat="1" ht="14.25">
      <c r="A126" s="108"/>
      <c r="B126" s="116"/>
      <c r="C126" s="50"/>
      <c r="D126" s="51"/>
      <c r="E126" s="74"/>
      <c r="F126" s="73"/>
    </row>
    <row r="127" spans="1:10" s="12" customFormat="1" ht="14.25">
      <c r="A127" s="118"/>
      <c r="B127" s="77" t="s">
        <v>6</v>
      </c>
      <c r="C127" s="97"/>
      <c r="D127" s="89"/>
      <c r="E127" s="90"/>
      <c r="F127" s="73">
        <f>ROUND(F125,"2")</f>
        <v>0</v>
      </c>
    </row>
    <row r="128" spans="1:10" s="12" customFormat="1" ht="18.75">
      <c r="A128" s="119"/>
      <c r="B128" s="120"/>
      <c r="C128" s="97"/>
      <c r="D128" s="89"/>
      <c r="E128" s="90"/>
      <c r="F128" s="91"/>
    </row>
    <row r="129" spans="1:10" s="12" customFormat="1">
      <c r="A129" s="121" t="s">
        <v>13</v>
      </c>
      <c r="B129" s="122" t="s">
        <v>48</v>
      </c>
      <c r="C129" s="62"/>
      <c r="D129" s="63"/>
      <c r="E129" s="62"/>
      <c r="F129" s="65"/>
    </row>
    <row r="130" spans="1:10" s="25" customFormat="1" ht="18">
      <c r="A130" s="123"/>
      <c r="B130" s="124"/>
      <c r="C130" s="97"/>
      <c r="D130" s="89"/>
      <c r="E130" s="90"/>
      <c r="F130" s="91"/>
      <c r="J130" s="12"/>
    </row>
    <row r="131" spans="1:10" s="25" customFormat="1">
      <c r="A131" s="97"/>
      <c r="B131" s="29" t="s">
        <v>11</v>
      </c>
      <c r="C131" s="97"/>
      <c r="D131" s="89"/>
      <c r="E131" s="90"/>
      <c r="F131" s="91"/>
      <c r="J131" s="12"/>
    </row>
    <row r="132" spans="1:10" s="34" customFormat="1">
      <c r="A132" s="119"/>
      <c r="B132" s="125"/>
      <c r="C132" s="126"/>
      <c r="D132" s="127"/>
      <c r="E132" s="126"/>
      <c r="F132" s="128"/>
      <c r="J132" s="12"/>
    </row>
    <row r="133" spans="1:10" s="25" customFormat="1" ht="91.15" customHeight="1">
      <c r="A133" s="180" t="s">
        <v>112</v>
      </c>
      <c r="B133" s="180"/>
      <c r="C133" s="180"/>
      <c r="D133" s="180"/>
      <c r="E133" s="180"/>
      <c r="F133" s="180"/>
      <c r="J133" s="12"/>
    </row>
    <row r="134" spans="1:10" s="25" customFormat="1" ht="117.6" customHeight="1">
      <c r="A134" s="180" t="s">
        <v>113</v>
      </c>
      <c r="B134" s="180"/>
      <c r="C134" s="180"/>
      <c r="D134" s="180"/>
      <c r="E134" s="180"/>
      <c r="F134" s="180"/>
      <c r="J134" s="12"/>
    </row>
    <row r="135" spans="1:10" s="25" customFormat="1" ht="108" customHeight="1">
      <c r="A135" s="180" t="s">
        <v>102</v>
      </c>
      <c r="B135" s="180"/>
      <c r="C135" s="180"/>
      <c r="D135" s="180"/>
      <c r="E135" s="180"/>
      <c r="F135" s="180"/>
      <c r="J135" s="12"/>
    </row>
    <row r="136" spans="1:10" s="25" customFormat="1" ht="172.9" customHeight="1">
      <c r="A136" s="180" t="s">
        <v>121</v>
      </c>
      <c r="B136" s="180"/>
      <c r="C136" s="180"/>
      <c r="D136" s="180"/>
      <c r="E136" s="180"/>
      <c r="F136" s="180"/>
      <c r="J136" s="12"/>
    </row>
    <row r="137" spans="1:10" s="12" customFormat="1" ht="14.25">
      <c r="A137" s="87"/>
      <c r="B137" s="88"/>
      <c r="C137" s="97"/>
      <c r="D137" s="89"/>
      <c r="E137" s="90"/>
      <c r="F137" s="91"/>
    </row>
    <row r="138" spans="1:10" s="25" customFormat="1" ht="61.9" customHeight="1">
      <c r="A138" s="75">
        <f>COUNT(A$129:A137)+1</f>
        <v>1</v>
      </c>
      <c r="B138" s="129" t="s">
        <v>114</v>
      </c>
      <c r="C138" s="50"/>
      <c r="D138" s="51"/>
      <c r="E138" s="74"/>
      <c r="F138" s="73"/>
      <c r="J138" s="12"/>
    </row>
    <row r="139" spans="1:10" s="25" customFormat="1" ht="14.25">
      <c r="A139" s="35"/>
      <c r="B139" s="88"/>
      <c r="C139" s="174">
        <v>4</v>
      </c>
      <c r="D139" s="175" t="s">
        <v>43</v>
      </c>
      <c r="E139" s="192"/>
      <c r="F139" s="176">
        <f>ROUND(E139*C139,2)</f>
        <v>0</v>
      </c>
      <c r="J139" s="12"/>
    </row>
    <row r="140" spans="1:10" s="25" customFormat="1" ht="14.25">
      <c r="A140" s="35"/>
      <c r="B140" s="88"/>
      <c r="C140" s="50">
        <v>0</v>
      </c>
      <c r="D140" s="51"/>
      <c r="E140" s="74"/>
      <c r="F140" s="73"/>
      <c r="J140" s="12"/>
    </row>
    <row r="141" spans="1:10" s="25" customFormat="1" ht="105.6" customHeight="1">
      <c r="A141" s="75">
        <f>COUNT(A$138:A140)+1</f>
        <v>2</v>
      </c>
      <c r="B141" s="42" t="s">
        <v>79</v>
      </c>
      <c r="C141" s="50">
        <v>0</v>
      </c>
      <c r="D141" s="51"/>
      <c r="E141" s="74"/>
      <c r="F141" s="73"/>
      <c r="J141" s="12"/>
    </row>
    <row r="142" spans="1:10" s="25" customFormat="1" ht="14.25">
      <c r="A142" s="35"/>
      <c r="B142" s="42"/>
      <c r="C142" s="174">
        <v>4</v>
      </c>
      <c r="D142" s="175" t="s">
        <v>43</v>
      </c>
      <c r="E142" s="192"/>
      <c r="F142" s="176">
        <f>ROUND(E142*C142,2)</f>
        <v>0</v>
      </c>
      <c r="J142" s="12"/>
    </row>
    <row r="143" spans="1:10" s="25" customFormat="1" ht="14.25">
      <c r="A143" s="35"/>
      <c r="B143" s="88"/>
      <c r="C143" s="50">
        <v>0</v>
      </c>
      <c r="D143" s="51"/>
      <c r="E143" s="74"/>
      <c r="F143" s="73"/>
      <c r="J143" s="12"/>
    </row>
    <row r="144" spans="1:10" s="25" customFormat="1" ht="130.5" customHeight="1">
      <c r="A144" s="75">
        <f>COUNT(A$138:A143)+1</f>
        <v>3</v>
      </c>
      <c r="B144" s="42" t="s">
        <v>115</v>
      </c>
      <c r="C144" s="50">
        <v>0</v>
      </c>
      <c r="D144" s="51"/>
      <c r="E144" s="74"/>
      <c r="F144" s="73"/>
      <c r="J144" s="12"/>
    </row>
    <row r="145" spans="1:10" s="25" customFormat="1" ht="14.25">
      <c r="A145" s="119"/>
      <c r="B145" s="42" t="s">
        <v>74</v>
      </c>
      <c r="C145" s="174">
        <v>1</v>
      </c>
      <c r="D145" s="175" t="s">
        <v>43</v>
      </c>
      <c r="E145" s="192"/>
      <c r="F145" s="176">
        <f t="shared" ref="F145:F149" si="8">ROUND(E145*C145,2)</f>
        <v>0</v>
      </c>
      <c r="J145" s="12"/>
    </row>
    <row r="146" spans="1:10" s="25" customFormat="1" ht="14.25">
      <c r="A146" s="119"/>
      <c r="B146" s="42" t="s">
        <v>77</v>
      </c>
      <c r="C146" s="174">
        <v>1</v>
      </c>
      <c r="D146" s="175" t="s">
        <v>43</v>
      </c>
      <c r="E146" s="192"/>
      <c r="F146" s="176">
        <f t="shared" si="8"/>
        <v>0</v>
      </c>
      <c r="J146" s="12"/>
    </row>
    <row r="147" spans="1:10" s="25" customFormat="1" ht="14.25">
      <c r="A147" s="119"/>
      <c r="B147" s="42" t="s">
        <v>78</v>
      </c>
      <c r="C147" s="174">
        <v>1</v>
      </c>
      <c r="D147" s="175" t="s">
        <v>43</v>
      </c>
      <c r="E147" s="192"/>
      <c r="F147" s="176">
        <f t="shared" si="8"/>
        <v>0</v>
      </c>
      <c r="J147" s="12"/>
    </row>
    <row r="148" spans="1:10" s="25" customFormat="1" ht="28.5">
      <c r="A148" s="119"/>
      <c r="B148" s="42" t="s">
        <v>75</v>
      </c>
      <c r="C148" s="174">
        <v>1</v>
      </c>
      <c r="D148" s="175" t="s">
        <v>43</v>
      </c>
      <c r="E148" s="192"/>
      <c r="F148" s="176">
        <f t="shared" si="8"/>
        <v>0</v>
      </c>
      <c r="J148" s="12"/>
    </row>
    <row r="149" spans="1:10" s="25" customFormat="1" ht="14.25">
      <c r="A149" s="119"/>
      <c r="B149" s="42" t="s">
        <v>76</v>
      </c>
      <c r="C149" s="174">
        <v>1</v>
      </c>
      <c r="D149" s="175" t="s">
        <v>43</v>
      </c>
      <c r="E149" s="192"/>
      <c r="F149" s="176">
        <f t="shared" si="8"/>
        <v>0</v>
      </c>
      <c r="J149" s="12"/>
    </row>
    <row r="150" spans="1:10" s="12" customFormat="1" ht="14.25">
      <c r="A150" s="96"/>
      <c r="B150" s="130"/>
      <c r="C150" s="50"/>
      <c r="D150" s="51"/>
      <c r="E150" s="74"/>
      <c r="F150" s="73"/>
    </row>
    <row r="151" spans="1:10" s="25" customFormat="1" ht="51.6" customHeight="1">
      <c r="A151" s="75">
        <f>COUNT(A$138:A150)+1</f>
        <v>4</v>
      </c>
      <c r="B151" s="42" t="s">
        <v>51</v>
      </c>
      <c r="C151" s="50">
        <v>0</v>
      </c>
      <c r="D151" s="51"/>
      <c r="E151" s="74"/>
      <c r="F151" s="73"/>
      <c r="J151" s="12"/>
    </row>
    <row r="152" spans="1:10" s="25" customFormat="1" ht="14.25">
      <c r="A152" s="35"/>
      <c r="B152" s="42"/>
      <c r="C152" s="174">
        <v>2</v>
      </c>
      <c r="D152" s="175" t="s">
        <v>43</v>
      </c>
      <c r="E152" s="192"/>
      <c r="F152" s="176">
        <f>ROUND(E152*C152,2)</f>
        <v>0</v>
      </c>
      <c r="J152" s="12"/>
    </row>
    <row r="153" spans="1:10" s="12" customFormat="1" ht="14.25">
      <c r="A153" s="30"/>
      <c r="B153" s="131"/>
      <c r="C153" s="50">
        <v>0</v>
      </c>
      <c r="D153" s="51"/>
      <c r="E153" s="74"/>
      <c r="F153" s="73"/>
    </row>
    <row r="154" spans="1:10" s="25" customFormat="1" ht="76.150000000000006" customHeight="1">
      <c r="A154" s="75">
        <f>COUNT(A$138:A153)+1</f>
        <v>5</v>
      </c>
      <c r="B154" s="42" t="s">
        <v>90</v>
      </c>
      <c r="C154" s="50">
        <v>0</v>
      </c>
      <c r="D154" s="51"/>
      <c r="E154" s="74"/>
      <c r="F154" s="73"/>
      <c r="J154" s="12"/>
    </row>
    <row r="155" spans="1:10" s="25" customFormat="1" ht="14.25">
      <c r="A155" s="35"/>
      <c r="B155" s="42"/>
      <c r="C155" s="174">
        <v>17.05</v>
      </c>
      <c r="D155" s="175" t="s">
        <v>10</v>
      </c>
      <c r="E155" s="192"/>
      <c r="F155" s="176">
        <f>ROUND(E155*C155,2)</f>
        <v>0</v>
      </c>
      <c r="J155" s="12"/>
    </row>
    <row r="156" spans="1:10" s="12" customFormat="1" ht="14.25">
      <c r="A156" s="30"/>
      <c r="B156" s="131"/>
      <c r="C156" s="50">
        <v>0</v>
      </c>
      <c r="D156" s="51"/>
      <c r="E156" s="74"/>
      <c r="F156" s="73"/>
    </row>
    <row r="157" spans="1:10" s="12" customFormat="1" ht="14.25">
      <c r="A157" s="30"/>
      <c r="B157" s="130"/>
      <c r="C157" s="50">
        <v>0</v>
      </c>
      <c r="D157" s="51"/>
      <c r="E157" s="74"/>
      <c r="F157" s="73"/>
    </row>
    <row r="158" spans="1:10" s="25" customFormat="1" ht="135.75" customHeight="1">
      <c r="A158" s="75">
        <f>COUNT(A$138:A157)+1</f>
        <v>6</v>
      </c>
      <c r="B158" s="39" t="s">
        <v>116</v>
      </c>
      <c r="C158" s="50">
        <v>0</v>
      </c>
      <c r="D158" s="51"/>
      <c r="E158" s="74"/>
      <c r="F158" s="73"/>
      <c r="J158" s="12"/>
    </row>
    <row r="159" spans="1:10" s="25" customFormat="1" ht="14.25">
      <c r="A159" s="35"/>
      <c r="B159" s="42"/>
      <c r="C159" s="174">
        <v>412.5</v>
      </c>
      <c r="D159" s="175" t="s">
        <v>5</v>
      </c>
      <c r="E159" s="192"/>
      <c r="F159" s="176">
        <f>ROUND(E159*C159,2)</f>
        <v>0</v>
      </c>
      <c r="J159" s="12"/>
    </row>
    <row r="160" spans="1:10" s="25" customFormat="1" ht="14.25">
      <c r="A160" s="119"/>
      <c r="B160" s="88"/>
      <c r="C160" s="50"/>
      <c r="D160" s="51"/>
      <c r="E160" s="74"/>
      <c r="F160" s="73"/>
      <c r="J160" s="12"/>
    </row>
    <row r="161" spans="1:10" s="25" customFormat="1" ht="14.25">
      <c r="A161" s="132"/>
      <c r="B161" s="133" t="s">
        <v>49</v>
      </c>
      <c r="C161" s="50"/>
      <c r="D161" s="51"/>
      <c r="E161" s="74"/>
      <c r="F161" s="73">
        <f>SUM(F138:F159)</f>
        <v>0</v>
      </c>
      <c r="J161" s="12"/>
    </row>
    <row r="162" spans="1:10" s="12" customFormat="1" ht="18.75">
      <c r="A162" s="119"/>
      <c r="B162" s="120"/>
      <c r="C162" s="97"/>
      <c r="D162" s="89"/>
      <c r="E162" s="90"/>
      <c r="F162" s="91"/>
    </row>
    <row r="163" spans="1:10" s="12" customFormat="1">
      <c r="A163" s="134" t="s">
        <v>7</v>
      </c>
      <c r="B163" s="135" t="s">
        <v>69</v>
      </c>
      <c r="C163" s="136"/>
      <c r="D163" s="137"/>
      <c r="E163" s="136"/>
      <c r="F163" s="138"/>
    </row>
    <row r="164" spans="1:10" s="25" customFormat="1" ht="18">
      <c r="A164" s="123"/>
      <c r="B164" s="124"/>
      <c r="C164" s="97"/>
      <c r="D164" s="89"/>
      <c r="E164" s="90"/>
      <c r="F164" s="91"/>
      <c r="J164" s="12"/>
    </row>
    <row r="165" spans="1:10" s="25" customFormat="1">
      <c r="A165" s="97"/>
      <c r="B165" s="29" t="s">
        <v>11</v>
      </c>
      <c r="C165" s="97"/>
      <c r="D165" s="89"/>
      <c r="E165" s="90"/>
      <c r="F165" s="91"/>
      <c r="J165" s="12"/>
    </row>
    <row r="166" spans="1:10" s="34" customFormat="1">
      <c r="A166" s="119"/>
      <c r="B166" s="125"/>
      <c r="C166" s="126"/>
      <c r="D166" s="127"/>
      <c r="E166" s="126"/>
      <c r="F166" s="128"/>
      <c r="J166" s="12"/>
    </row>
    <row r="167" spans="1:10" s="25" customFormat="1" ht="141.75" customHeight="1">
      <c r="A167" s="183" t="s">
        <v>117</v>
      </c>
      <c r="B167" s="183"/>
      <c r="C167" s="183"/>
      <c r="D167" s="183"/>
      <c r="E167" s="183"/>
      <c r="F167" s="183"/>
      <c r="J167" s="12"/>
    </row>
    <row r="168" spans="1:10" s="12" customFormat="1" ht="14.25">
      <c r="A168" s="87"/>
      <c r="B168" s="88"/>
      <c r="C168" s="97"/>
      <c r="D168" s="89"/>
      <c r="E168" s="90"/>
      <c r="F168" s="91"/>
    </row>
    <row r="169" spans="1:10" s="103" customFormat="1" ht="315" customHeight="1">
      <c r="A169" s="75">
        <f>COUNT(A$163:A168)+1</f>
        <v>1</v>
      </c>
      <c r="B169" s="42" t="s">
        <v>118</v>
      </c>
      <c r="C169" s="50"/>
      <c r="D169" s="51"/>
      <c r="E169" s="74"/>
      <c r="F169" s="73"/>
      <c r="J169" s="12"/>
    </row>
    <row r="170" spans="1:10" s="139" customFormat="1" ht="14.25">
      <c r="A170" s="96"/>
      <c r="B170" s="88"/>
      <c r="C170" s="174">
        <v>5</v>
      </c>
      <c r="D170" s="175" t="s">
        <v>43</v>
      </c>
      <c r="E170" s="192"/>
      <c r="F170" s="176">
        <f>ROUND(E170*C170,2)</f>
        <v>0</v>
      </c>
      <c r="J170" s="12"/>
    </row>
    <row r="171" spans="1:10" s="139" customFormat="1" ht="14.25">
      <c r="A171" s="96"/>
      <c r="B171" s="88"/>
      <c r="C171" s="97"/>
      <c r="D171" s="89"/>
      <c r="E171" s="90"/>
      <c r="F171" s="91"/>
      <c r="J171" s="12"/>
    </row>
    <row r="172" spans="1:10" s="103" customFormat="1" ht="177.75" customHeight="1">
      <c r="A172" s="75">
        <f>COUNT(A$163:A171)+1</f>
        <v>2</v>
      </c>
      <c r="B172" s="42" t="s">
        <v>119</v>
      </c>
      <c r="C172" s="50"/>
      <c r="D172" s="51"/>
      <c r="E172" s="74"/>
      <c r="F172" s="73"/>
      <c r="J172" s="12"/>
    </row>
    <row r="173" spans="1:10" s="139" customFormat="1" ht="14.25">
      <c r="A173" s="30"/>
      <c r="B173" s="114"/>
      <c r="C173" s="174">
        <v>354.09</v>
      </c>
      <c r="D173" s="175" t="s">
        <v>1</v>
      </c>
      <c r="E173" s="192"/>
      <c r="F173" s="176">
        <f>ROUND(E173*C173,2)</f>
        <v>0</v>
      </c>
      <c r="J173" s="12"/>
    </row>
    <row r="174" spans="1:10" s="12" customFormat="1" ht="14.25">
      <c r="A174" s="78"/>
      <c r="B174" s="42"/>
      <c r="C174" s="50">
        <v>0</v>
      </c>
      <c r="D174" s="51"/>
      <c r="E174" s="74"/>
      <c r="F174" s="73"/>
    </row>
    <row r="175" spans="1:10" s="103" customFormat="1" ht="130.9" customHeight="1">
      <c r="A175" s="75">
        <f>COUNT(A$163:A173)+1</f>
        <v>3</v>
      </c>
      <c r="B175" s="42" t="s">
        <v>120</v>
      </c>
      <c r="C175" s="52">
        <v>0</v>
      </c>
      <c r="D175" s="51"/>
      <c r="E175" s="74"/>
      <c r="F175" s="73"/>
      <c r="J175" s="12"/>
    </row>
    <row r="176" spans="1:10" s="139" customFormat="1" ht="16.899999999999999" customHeight="1">
      <c r="A176" s="30"/>
      <c r="B176" s="114"/>
      <c r="C176" s="174">
        <v>327.44</v>
      </c>
      <c r="D176" s="175" t="s">
        <v>10</v>
      </c>
      <c r="E176" s="192"/>
      <c r="F176" s="176">
        <f>ROUND(E176*C176,2)</f>
        <v>0</v>
      </c>
      <c r="J176" s="12"/>
    </row>
    <row r="177" spans="1:10" s="25" customFormat="1" ht="12.6" customHeight="1">
      <c r="A177" s="119"/>
      <c r="B177" s="88"/>
      <c r="C177" s="97"/>
      <c r="D177" s="89"/>
      <c r="E177" s="90"/>
      <c r="F177" s="91"/>
      <c r="J177" s="12"/>
    </row>
    <row r="178" spans="1:10" s="34" customFormat="1" ht="14.25">
      <c r="A178" s="140"/>
      <c r="B178" s="133" t="s">
        <v>70</v>
      </c>
      <c r="C178" s="97"/>
      <c r="D178" s="89"/>
      <c r="E178" s="90"/>
      <c r="F178" s="73">
        <f>SUM(F169:F176)</f>
        <v>0</v>
      </c>
      <c r="J178" s="12"/>
    </row>
    <row r="179" spans="1:10">
      <c r="A179" s="141"/>
      <c r="B179" s="141"/>
      <c r="C179" s="141"/>
      <c r="D179" s="141"/>
      <c r="E179" s="141"/>
      <c r="F179" s="141"/>
      <c r="J179" s="12"/>
    </row>
    <row r="180" spans="1:10" s="34" customFormat="1" ht="36">
      <c r="A180" s="30"/>
      <c r="B180" s="31" t="s">
        <v>18</v>
      </c>
      <c r="C180" s="31"/>
      <c r="D180" s="31"/>
      <c r="E180" s="37"/>
      <c r="F180" s="128"/>
      <c r="J180" s="12"/>
    </row>
    <row r="181" spans="1:10" s="34" customFormat="1">
      <c r="A181" s="35"/>
      <c r="B181" s="36"/>
      <c r="C181" s="37"/>
      <c r="D181" s="38"/>
      <c r="E181" s="37"/>
      <c r="F181" s="128"/>
      <c r="J181" s="12"/>
    </row>
    <row r="182" spans="1:10" s="34" customFormat="1" ht="14.45" customHeight="1">
      <c r="A182" s="142" t="s">
        <v>9</v>
      </c>
      <c r="B182" s="143" t="s">
        <v>28</v>
      </c>
      <c r="C182" s="177">
        <f>F42</f>
        <v>0</v>
      </c>
      <c r="D182" s="38"/>
      <c r="E182" s="144"/>
      <c r="F182" s="145"/>
      <c r="J182" s="12"/>
    </row>
    <row r="183" spans="1:10" s="34" customFormat="1">
      <c r="A183" s="146"/>
      <c r="B183" s="147"/>
      <c r="C183" s="148"/>
      <c r="D183" s="38"/>
      <c r="E183" s="149"/>
      <c r="F183" s="145"/>
      <c r="J183" s="12"/>
    </row>
    <row r="184" spans="1:10" s="34" customFormat="1" ht="14.45" customHeight="1">
      <c r="A184" s="142" t="s">
        <v>8</v>
      </c>
      <c r="B184" s="143" t="s">
        <v>73</v>
      </c>
      <c r="C184" s="177">
        <f>F87</f>
        <v>0</v>
      </c>
      <c r="D184" s="38"/>
      <c r="E184" s="144"/>
      <c r="F184" s="145"/>
      <c r="J184" s="12"/>
    </row>
    <row r="185" spans="1:10" s="34" customFormat="1">
      <c r="A185" s="146"/>
      <c r="B185" s="147"/>
      <c r="C185" s="148"/>
      <c r="D185" s="38"/>
      <c r="E185" s="144"/>
      <c r="F185" s="145"/>
      <c r="J185" s="12"/>
    </row>
    <row r="186" spans="1:10" s="34" customFormat="1" ht="14.45" customHeight="1">
      <c r="A186" s="142" t="s">
        <v>2</v>
      </c>
      <c r="B186" s="143" t="s">
        <v>32</v>
      </c>
      <c r="C186" s="177">
        <f>F112</f>
        <v>0</v>
      </c>
      <c r="D186" s="38"/>
      <c r="E186" s="144"/>
      <c r="F186" s="145"/>
      <c r="J186" s="12"/>
    </row>
    <row r="187" spans="1:10" s="34" customFormat="1">
      <c r="A187" s="146"/>
      <c r="B187" s="147"/>
      <c r="C187" s="148"/>
      <c r="D187" s="38"/>
      <c r="E187" s="149"/>
      <c r="F187" s="145"/>
      <c r="J187" s="12"/>
    </row>
    <row r="188" spans="1:10" s="34" customFormat="1" ht="14.45" customHeight="1">
      <c r="A188" s="142" t="s">
        <v>3</v>
      </c>
      <c r="B188" s="143" t="s">
        <v>31</v>
      </c>
      <c r="C188" s="177">
        <f>F127</f>
        <v>0</v>
      </c>
      <c r="D188" s="38"/>
      <c r="E188" s="144"/>
      <c r="F188" s="145"/>
      <c r="J188" s="12"/>
    </row>
    <row r="189" spans="1:10" s="34" customFormat="1">
      <c r="A189" s="146"/>
      <c r="B189" s="147"/>
      <c r="C189" s="148"/>
      <c r="D189" s="38"/>
      <c r="E189" s="144"/>
      <c r="F189" s="145"/>
      <c r="J189" s="12"/>
    </row>
    <row r="190" spans="1:10" s="34" customFormat="1" ht="16.899999999999999" customHeight="1">
      <c r="A190" s="150" t="s">
        <v>13</v>
      </c>
      <c r="B190" s="151" t="s">
        <v>48</v>
      </c>
      <c r="C190" s="177">
        <f>F161</f>
        <v>0</v>
      </c>
      <c r="D190" s="38"/>
      <c r="E190" s="144"/>
      <c r="F190" s="145"/>
      <c r="J190" s="12"/>
    </row>
    <row r="191" spans="1:10" s="34" customFormat="1">
      <c r="A191" s="146"/>
      <c r="B191" s="147"/>
      <c r="C191" s="148"/>
      <c r="D191" s="38"/>
      <c r="E191" s="144"/>
      <c r="F191" s="145"/>
      <c r="J191" s="12"/>
    </row>
    <row r="192" spans="1:10" s="34" customFormat="1" ht="14.45" customHeight="1">
      <c r="A192" s="150" t="s">
        <v>7</v>
      </c>
      <c r="B192" s="152" t="s">
        <v>69</v>
      </c>
      <c r="C192" s="177">
        <f>F178</f>
        <v>0</v>
      </c>
      <c r="D192" s="38"/>
      <c r="E192" s="144"/>
      <c r="F192" s="145"/>
      <c r="J192" s="12"/>
    </row>
    <row r="193" spans="1:10" s="34" customFormat="1">
      <c r="A193" s="153"/>
      <c r="B193" s="154"/>
      <c r="C193" s="148"/>
      <c r="D193" s="38"/>
      <c r="E193" s="144"/>
      <c r="F193" s="145"/>
      <c r="J193" s="12"/>
    </row>
    <row r="194" spans="1:10" s="34" customFormat="1">
      <c r="A194" s="119"/>
      <c r="B194" s="125"/>
      <c r="C194" s="37"/>
      <c r="D194" s="38"/>
      <c r="E194" s="155"/>
      <c r="F194" s="156"/>
      <c r="J194" s="12"/>
    </row>
    <row r="195" spans="1:10" s="34" customFormat="1" ht="22.15" customHeight="1">
      <c r="A195" s="119"/>
      <c r="B195" s="157" t="s">
        <v>14</v>
      </c>
      <c r="C195" s="186">
        <f>SUM(C181:C192)</f>
        <v>0</v>
      </c>
      <c r="D195" s="186"/>
      <c r="E195" s="186"/>
      <c r="F195" s="158"/>
      <c r="J195" s="12"/>
    </row>
    <row r="196" spans="1:10">
      <c r="A196" s="141"/>
      <c r="E196" s="6"/>
      <c r="F196" s="141"/>
      <c r="J196" s="12"/>
    </row>
    <row r="197" spans="1:10" s="15" customFormat="1" ht="17.25" customHeight="1">
      <c r="A197" s="159"/>
      <c r="B197" s="160" t="s">
        <v>15</v>
      </c>
      <c r="C197" s="182">
        <f>0.25*C195</f>
        <v>0</v>
      </c>
      <c r="D197" s="182"/>
      <c r="E197" s="182"/>
      <c r="F197" s="161"/>
      <c r="J197" s="12"/>
    </row>
    <row r="198" spans="1:10" s="15" customFormat="1" ht="17.25" customHeight="1">
      <c r="A198" s="159"/>
      <c r="B198" s="162"/>
      <c r="C198" s="163"/>
      <c r="D198" s="164"/>
      <c r="E198" s="163"/>
      <c r="F198" s="161"/>
      <c r="J198" s="12"/>
    </row>
    <row r="199" spans="1:10" s="15" customFormat="1" ht="17.25" customHeight="1">
      <c r="A199" s="159"/>
      <c r="B199" s="165" t="s">
        <v>27</v>
      </c>
      <c r="C199" s="185">
        <f>C197+C195</f>
        <v>0</v>
      </c>
      <c r="D199" s="185"/>
      <c r="E199" s="185"/>
      <c r="F199" s="166"/>
      <c r="J199" s="12"/>
    </row>
    <row r="200" spans="1:10" s="15" customFormat="1" ht="17.25" customHeight="1">
      <c r="A200" s="159"/>
      <c r="B200" s="167"/>
      <c r="C200" s="168"/>
      <c r="D200" s="169"/>
      <c r="E200" s="168"/>
      <c r="F200" s="161"/>
      <c r="J200" s="12">
        <f t="shared" ref="J200" si="9">ROUND(C200*1.05,"2")</f>
        <v>0</v>
      </c>
    </row>
    <row r="201" spans="1:10">
      <c r="A201" s="141"/>
      <c r="B201" s="141"/>
      <c r="C201" s="141"/>
      <c r="D201" s="141"/>
      <c r="E201" s="141"/>
      <c r="F201" s="141"/>
    </row>
    <row r="202" spans="1:10">
      <c r="A202" s="96"/>
      <c r="B202" s="170"/>
      <c r="C202" s="97"/>
      <c r="D202" s="89"/>
      <c r="E202" s="90"/>
      <c r="F202" s="91"/>
    </row>
    <row r="203" spans="1:10">
      <c r="A203" s="171"/>
      <c r="B203" s="172" t="s">
        <v>138</v>
      </c>
      <c r="C203" s="171"/>
      <c r="D203" s="171"/>
      <c r="E203" s="171"/>
      <c r="F203" s="171"/>
    </row>
    <row r="204" spans="1:10">
      <c r="A204" s="141"/>
      <c r="B204" s="141"/>
      <c r="C204" s="141"/>
      <c r="D204" s="141"/>
      <c r="E204" s="141"/>
      <c r="F204" s="141"/>
    </row>
    <row r="205" spans="1:10">
      <c r="A205" s="141"/>
      <c r="B205" s="173"/>
      <c r="C205" s="141"/>
      <c r="D205" s="141"/>
      <c r="E205" s="141"/>
      <c r="F205" s="141"/>
    </row>
    <row r="206" spans="1:10">
      <c r="A206" s="141"/>
      <c r="B206" s="141"/>
      <c r="C206" s="141"/>
      <c r="D206" s="141"/>
      <c r="E206" s="141"/>
      <c r="F206" s="141"/>
    </row>
    <row r="207" spans="1:10">
      <c r="A207" s="141"/>
      <c r="B207" s="141"/>
      <c r="C207" s="141"/>
      <c r="D207" s="141"/>
      <c r="E207" s="141"/>
      <c r="F207" s="141"/>
    </row>
    <row r="208" spans="1:10">
      <c r="A208" s="141"/>
      <c r="B208" s="141"/>
      <c r="C208" s="141"/>
      <c r="D208" s="141"/>
      <c r="E208" s="141"/>
      <c r="F208" s="141"/>
    </row>
    <row r="209" spans="1:6">
      <c r="A209" s="141"/>
      <c r="B209" s="141"/>
      <c r="C209" s="141"/>
      <c r="D209" s="141"/>
      <c r="E209" s="141"/>
      <c r="F209" s="141"/>
    </row>
    <row r="210" spans="1:6">
      <c r="A210" s="141"/>
      <c r="B210" s="141"/>
      <c r="C210" s="141"/>
      <c r="D210" s="141"/>
      <c r="E210" s="141"/>
      <c r="F210" s="141"/>
    </row>
  </sheetData>
  <sheetProtection algorithmName="SHA-512" hashValue="5u7XJ0KnxBNga+xOgjdZHwK2kNKTaJGpHm8gpbBgux6f4AVS66O7KvBbitBzhETn0+QW6qyqn2E9FICVzM3JZA==" saltValue="sH2WhmxUCpSFAQ+Fj9JfPw==" spinCount="100000" sheet="1" objects="1" scenarios="1" selectLockedCells="1"/>
  <mergeCells count="26">
    <mergeCell ref="B9:E9"/>
    <mergeCell ref="A121:F121"/>
    <mergeCell ref="C199:E199"/>
    <mergeCell ref="A37:F37"/>
    <mergeCell ref="A48:F48"/>
    <mergeCell ref="A95:F95"/>
    <mergeCell ref="A120:F120"/>
    <mergeCell ref="A133:F133"/>
    <mergeCell ref="A94:F94"/>
    <mergeCell ref="A93:F93"/>
    <mergeCell ref="A96:F96"/>
    <mergeCell ref="A49:F49"/>
    <mergeCell ref="A134:F134"/>
    <mergeCell ref="A135:F135"/>
    <mergeCell ref="A136:F136"/>
    <mergeCell ref="C195:E195"/>
    <mergeCell ref="B14:E14"/>
    <mergeCell ref="A118:F118"/>
    <mergeCell ref="A122:F122"/>
    <mergeCell ref="C197:E197"/>
    <mergeCell ref="A98:F98"/>
    <mergeCell ref="A97:F97"/>
    <mergeCell ref="A100:F100"/>
    <mergeCell ref="A99:F99"/>
    <mergeCell ref="A119:F119"/>
    <mergeCell ref="A167:F167"/>
  </mergeCells>
  <hyperlinks>
    <hyperlink ref="C4" r:id="rId1" xr:uid="{00000000-0004-0000-0100-000000000000}"/>
  </hyperlinks>
  <pageMargins left="0.70866141732283472" right="0.70866141732283472" top="0.74803149606299213" bottom="0.74803149606299213" header="0.31496062992125984" footer="0.31496062992125984"/>
  <pageSetup paperSize="9" scale="62" firstPageNumber="2" orientation="portrait" useFirstPageNumber="1" r:id="rId2"/>
  <headerFooter>
    <oddHeader xml:space="preserve">&amp;L&amp;"Arial,Italic"&amp;9&amp;K02-058TROŠKOVNIK : Postav na spomen području Domovinskog rata, Ul. Franje Tuđmana, k.č.br. 1554/11, 1554/12, 1554/17, 14708; k.o. Križevci, NARUČITELJ: Grad Križevci; I. Z. Dijankovečkoga 12, 48260 Križevci.&amp;C&amp;"Arial,Italic"&amp;K02-028
</oddHeader>
    <oddFooter>&amp;L&amp;"Arial,Italic"&amp;10&amp;K02-064DIREKTOR: Matija Hermanović
GLAVNI PROJEKTANT: Mladen Hermanović, dipl.ing.građ. (G 2617)
IZRADIO: Nenad Jovanovski, bacc.ing.aedif.&amp;R STR &amp;P/9</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NASLOVNA</vt:lpstr>
      <vt:lpstr>TROŠKOVNIK GRAĐ-OBRT. RADOVA</vt:lpstr>
      <vt:lpstr>NASLOVNA!Podrucje_ispisa</vt:lpstr>
      <vt:lpstr>'TROŠKOVNIK GRAĐ-OBRT. RADOVA'!Podrucje_ispisa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Neno</dc:creator>
  <cp:lastModifiedBy>Katarina Zidarić</cp:lastModifiedBy>
  <cp:lastPrinted>2026-07-16T07:44:58Z</cp:lastPrinted>
  <dcterms:created xsi:type="dcterms:W3CDTF">2023-10-03T16:58:14Z</dcterms:created>
  <dcterms:modified xsi:type="dcterms:W3CDTF">2026-07-16T08:06:05Z</dcterms:modified>
</cp:coreProperties>
</file>